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270" windowWidth="28860" windowHeight="6315" activeTab="9"/>
  </bookViews>
  <sheets>
    <sheet name="107年總表" sheetId="1" r:id="rId1"/>
    <sheet name="107新化水電" sheetId="2" r:id="rId2"/>
    <sheet name="行政作業費" sheetId="10" r:id="rId3"/>
    <sheet name="107崙頂" sheetId="6" r:id="rId4"/>
    <sheet name="107全興" sheetId="7" r:id="rId5"/>
    <sheet name="107唪口" sheetId="4" r:id="rId6"/>
    <sheet name="107唪口水電" sheetId="3" r:id="rId7"/>
    <sheet name="107北勢" sheetId="5" r:id="rId8"/>
    <sheet name="107豐榮" sheetId="9" r:id="rId9"/>
    <sheet name="107協興" sheetId="8" r:id="rId10"/>
  </sheets>
  <calcPr calcId="125725"/>
</workbook>
</file>

<file path=xl/calcChain.xml><?xml version="1.0" encoding="utf-8"?>
<calcChain xmlns="http://schemas.openxmlformats.org/spreadsheetml/2006/main">
  <c r="E7" i="2"/>
  <c r="H15" i="1" l="1"/>
  <c r="H13"/>
  <c r="H11"/>
  <c r="H16" s="1"/>
  <c r="E5" i="2" l="1"/>
  <c r="E8"/>
  <c r="G8"/>
  <c r="G7"/>
  <c r="D9"/>
  <c r="G9" s="1"/>
  <c r="C9"/>
  <c r="A2"/>
  <c r="A1"/>
  <c r="A2" i="10" l="1"/>
  <c r="D16" i="5"/>
  <c r="A1" i="8"/>
  <c r="D15" i="1"/>
  <c r="D13"/>
  <c r="G6" i="3"/>
  <c r="G5"/>
  <c r="D11" i="1" l="1"/>
  <c r="D16" s="1"/>
  <c r="D14" i="8"/>
  <c r="E6" i="3" l="1"/>
  <c r="B14" i="1"/>
  <c r="C14" s="1"/>
  <c r="A1" i="10"/>
  <c r="D7"/>
  <c r="E14" i="1" s="1"/>
  <c r="C7" i="10"/>
  <c r="G6"/>
  <c r="E6"/>
  <c r="G5"/>
  <c r="E5"/>
  <c r="E7" l="1"/>
  <c r="F14" i="1"/>
  <c r="B15"/>
  <c r="C15" s="1"/>
  <c r="G14"/>
  <c r="I14" s="1"/>
  <c r="E15"/>
  <c r="G7" i="10"/>
  <c r="G15" i="1" l="1"/>
  <c r="I15" s="1"/>
  <c r="F15"/>
  <c r="C14" i="8"/>
  <c r="C16" i="5"/>
  <c r="E15"/>
  <c r="G15"/>
  <c r="D11" i="4"/>
  <c r="E11" i="7"/>
  <c r="G11"/>
  <c r="A1" i="3" l="1"/>
  <c r="D14" i="9"/>
  <c r="D7" i="3"/>
  <c r="G7" s="1"/>
  <c r="D13" i="7"/>
  <c r="D14" i="6"/>
  <c r="C14" i="9"/>
  <c r="G7" i="8"/>
  <c r="E7"/>
  <c r="C7" i="3"/>
  <c r="B12" i="1" s="1"/>
  <c r="C11" i="4"/>
  <c r="C13" i="7"/>
  <c r="C14" i="6"/>
  <c r="A1" i="5" l="1"/>
  <c r="G5" i="2"/>
  <c r="E10" i="4" l="1"/>
  <c r="E6"/>
  <c r="E7"/>
  <c r="E8"/>
  <c r="E9"/>
  <c r="G10"/>
  <c r="G6"/>
  <c r="G7"/>
  <c r="G8"/>
  <c r="G9"/>
  <c r="E5" i="1" l="1"/>
  <c r="G13" i="6"/>
  <c r="G6"/>
  <c r="G7"/>
  <c r="G8"/>
  <c r="G9"/>
  <c r="G10"/>
  <c r="G11"/>
  <c r="G12"/>
  <c r="E10" i="1"/>
  <c r="B10"/>
  <c r="G12" i="9"/>
  <c r="E12"/>
  <c r="G11"/>
  <c r="E11"/>
  <c r="G10"/>
  <c r="E10"/>
  <c r="G9"/>
  <c r="E9"/>
  <c r="G8"/>
  <c r="E8"/>
  <c r="G7"/>
  <c r="E7"/>
  <c r="G6"/>
  <c r="E6"/>
  <c r="G13"/>
  <c r="E13"/>
  <c r="G5"/>
  <c r="E5"/>
  <c r="B9" i="1"/>
  <c r="G13" i="8"/>
  <c r="E13"/>
  <c r="G12"/>
  <c r="E12"/>
  <c r="G11"/>
  <c r="E11"/>
  <c r="G10"/>
  <c r="E10"/>
  <c r="G9"/>
  <c r="E9"/>
  <c r="G8"/>
  <c r="E8"/>
  <c r="G6"/>
  <c r="E6"/>
  <c r="G5"/>
  <c r="E5"/>
  <c r="E8" i="1"/>
  <c r="G14" i="5"/>
  <c r="E14"/>
  <c r="G13"/>
  <c r="E13"/>
  <c r="G12"/>
  <c r="E12"/>
  <c r="G11"/>
  <c r="E11"/>
  <c r="G10"/>
  <c r="E10"/>
  <c r="G9"/>
  <c r="E9"/>
  <c r="G8"/>
  <c r="E8"/>
  <c r="G7"/>
  <c r="E7"/>
  <c r="G6"/>
  <c r="G5"/>
  <c r="E5"/>
  <c r="E7" i="1"/>
  <c r="G5" i="4"/>
  <c r="E5"/>
  <c r="E6" i="1"/>
  <c r="E13" i="7"/>
  <c r="G10"/>
  <c r="E10"/>
  <c r="G9"/>
  <c r="E9"/>
  <c r="G8"/>
  <c r="E8"/>
  <c r="G7"/>
  <c r="E7"/>
  <c r="G6"/>
  <c r="E6"/>
  <c r="G12"/>
  <c r="E12"/>
  <c r="G5"/>
  <c r="E5"/>
  <c r="B5" i="1"/>
  <c r="E14" i="6"/>
  <c r="E12"/>
  <c r="E11"/>
  <c r="E10"/>
  <c r="E9"/>
  <c r="E8"/>
  <c r="E7"/>
  <c r="E6"/>
  <c r="E13"/>
  <c r="G5"/>
  <c r="E5"/>
  <c r="G14" l="1"/>
  <c r="E14" i="9"/>
  <c r="E14" i="8"/>
  <c r="G16" i="5"/>
  <c r="B8" i="1"/>
  <c r="G11" i="4"/>
  <c r="E11"/>
  <c r="B7" i="1"/>
  <c r="B6"/>
  <c r="G13" i="7"/>
  <c r="E9" i="1"/>
  <c r="G14" i="9"/>
  <c r="G14" i="8"/>
  <c r="E16" i="5"/>
  <c r="E12" i="1" l="1"/>
  <c r="E13" s="1"/>
  <c r="B13"/>
  <c r="C12"/>
  <c r="C10"/>
  <c r="G10" s="1"/>
  <c r="I10" s="1"/>
  <c r="B4"/>
  <c r="C4" s="1"/>
  <c r="C6"/>
  <c r="G6" s="1"/>
  <c r="C5"/>
  <c r="G5" s="1"/>
  <c r="C8"/>
  <c r="G8" s="1"/>
  <c r="I8" s="1"/>
  <c r="E5" i="3"/>
  <c r="A2" i="9"/>
  <c r="A2" i="8"/>
  <c r="A2" i="7"/>
  <c r="A2" i="6"/>
  <c r="A2" i="5"/>
  <c r="A2" i="4"/>
  <c r="A2" i="3"/>
  <c r="A1" i="9"/>
  <c r="A1" i="7"/>
  <c r="A1" i="6"/>
  <c r="A1" i="4"/>
  <c r="C13" i="1" l="1"/>
  <c r="G13" s="1"/>
  <c r="I13" s="1"/>
  <c r="G12"/>
  <c r="I12" s="1"/>
  <c r="E7" i="3"/>
  <c r="E9" i="2"/>
  <c r="E4" i="1"/>
  <c r="G4" s="1"/>
  <c r="I4" s="1"/>
  <c r="C9"/>
  <c r="G9" s="1"/>
  <c r="F8"/>
  <c r="C7"/>
  <c r="G7" s="1"/>
  <c r="F6"/>
  <c r="F10"/>
  <c r="F5"/>
  <c r="F12"/>
  <c r="F13" l="1"/>
  <c r="F4"/>
  <c r="E11"/>
  <c r="E16" s="1"/>
  <c r="F7"/>
  <c r="F9"/>
  <c r="B11"/>
  <c r="C11" l="1"/>
  <c r="G11" s="1"/>
  <c r="I11" s="1"/>
  <c r="B16"/>
  <c r="C16" s="1"/>
  <c r="G16" l="1"/>
  <c r="I16" s="1"/>
  <c r="F11"/>
  <c r="F16"/>
</calcChain>
</file>

<file path=xl/sharedStrings.xml><?xml version="1.0" encoding="utf-8"?>
<sst xmlns="http://schemas.openxmlformats.org/spreadsheetml/2006/main" count="233" uniqueCount="172">
  <si>
    <t>里       別</t>
  </si>
  <si>
    <t>計畫金額</t>
  </si>
  <si>
    <t>累計支用金額</t>
  </si>
  <si>
    <t>經費執行率</t>
  </si>
  <si>
    <t>新化區公所</t>
  </si>
  <si>
    <t>崙頂里</t>
  </si>
  <si>
    <t>全興里</t>
  </si>
  <si>
    <t>唪口里</t>
  </si>
  <si>
    <t>北勢里</t>
  </si>
  <si>
    <t>協興里</t>
  </si>
  <si>
    <t>豐榮里</t>
  </si>
  <si>
    <t>小計</t>
  </si>
  <si>
    <t>總計</t>
  </si>
  <si>
    <t>製表人員：           課室主管：               主辦會計：            機關首長：</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</si>
  <si>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</si>
  <si>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</si>
  <si>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</si>
  <si>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</si>
  <si>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</si>
  <si>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</si>
  <si>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</si>
  <si>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t>
    <phoneticPr fontId="3" type="noConversion"/>
  </si>
  <si>
    <t>小計</t>
    <phoneticPr fontId="3" type="noConversion"/>
  </si>
  <si>
    <t>新化區       (唪口里)</t>
    <phoneticPr fontId="3" type="noConversion"/>
  </si>
  <si>
    <t>崙頂里活動中心及里內公共設施整修及設備添購維修</t>
  </si>
  <si>
    <t>崙頂里環保義工隊辦理環保教育觀摩活動</t>
  </si>
  <si>
    <t>崙頂社區發展協會下長壽會辦理全里長者環保教育、觀摩活動</t>
  </si>
  <si>
    <t>崙頂社區發展協會下媽媽教室辦理全里媽媽環保教育、觀摩活動</t>
  </si>
  <si>
    <t>崙頂社區發展協會下巡守隊辦理環保教育、觀摩活動</t>
  </si>
  <si>
    <t>崙頂社區發展協會辦理全里環保教育、觀摩活動</t>
  </si>
  <si>
    <t>崙頂社區發展協會辦理節慶活動(父親節、母親節、重陽節、中秋節…等)結合環保教育宣導</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</si>
  <si>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</si>
  <si>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</si>
  <si>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</si>
  <si>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</si>
  <si>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</si>
  <si>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</si>
  <si>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</si>
  <si>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        (崙頂里)</t>
    <phoneticPr fontId="3" type="noConversion"/>
  </si>
  <si>
    <t>崙頂里柏油鋪設、維修及排水溝興建、維修工程</t>
    <phoneticPr fontId="3" type="noConversion"/>
  </si>
  <si>
    <t>崙頂里監視系統維修新設</t>
    <phoneticPr fontId="3" type="noConversion"/>
  </si>
  <si>
    <t>小計</t>
    <phoneticPr fontId="3" type="noConversion"/>
  </si>
  <si>
    <t>全興里</t>
    <phoneticPr fontId="3" type="noConversion"/>
  </si>
  <si>
    <t>全興里監視系統增設及維修</t>
  </si>
  <si>
    <t>全興社區發展協會辦理全里環保教育宣導暨觀摩活動</t>
  </si>
  <si>
    <t>全興社區長壽會辦理全里環保教育宣導暨觀摩活動</t>
  </si>
  <si>
    <t>全興環保義工隊環保教育宣導暨觀摩活動</t>
  </si>
  <si>
    <t>全興社區巡守隊辦理環保教育宣導暨觀摩活動，以及設備採購、勤務講習訓練</t>
  </si>
  <si>
    <t>全興里社區辦理節慶活動(父親節、母親節、重陽節、中秋節…等)結合環保教育宣導</t>
  </si>
  <si>
    <t>新化區        (唪口里)</t>
    <phoneticPr fontId="3" type="noConversion"/>
  </si>
  <si>
    <t>唪口里轄區道路路面及水溝整修、維護工程</t>
  </si>
  <si>
    <t>唪口里監視系統裝設維修工程</t>
    <phoneticPr fontId="3" type="noConversion"/>
  </si>
  <si>
    <t>唪口社區發展協會辦理全里環保教育宣導暨觀摩活動</t>
  </si>
  <si>
    <t>唪口社區發展協會長壽會辦理全里長者環保教育宣導暨觀摩活動</t>
  </si>
  <si>
    <t>唪口社區發展協會媽媽教室辦理全里婦女環保教育宣導暨觀摩活動</t>
  </si>
  <si>
    <t>唪口里環保義工隊辦理環保教育宣導暨觀摩活動</t>
  </si>
  <si>
    <t>唪口里社區一般住租戶之基本水電費之部分補貼 （含郵寄、雜支等作業費）</t>
    <phoneticPr fontId="3" type="noConversion"/>
  </si>
  <si>
    <t>新化區      (北勢里)</t>
    <phoneticPr fontId="3" type="noConversion"/>
  </si>
  <si>
    <t>北勢里辦理美化社區製作家戶不銹鋼信箱</t>
  </si>
  <si>
    <t>北勢社區發展協會辦理全里環保教育宣導暨觀摩活動</t>
  </si>
  <si>
    <t>北勢社區長壽會辦理全里長者環保教育宣導暨觀摩活動</t>
  </si>
  <si>
    <t>北勢社區媽媽教室辦理全里婦女環保教育宣導暨觀摩活動</t>
  </si>
  <si>
    <t>北勢社區環保義工隊辦理環保教育宣導觀摩暨親子聯誼活動</t>
    <phoneticPr fontId="1" type="noConversion"/>
  </si>
  <si>
    <t>北勢里辦理環保教育宣導暨里民聯誼活動</t>
  </si>
  <si>
    <t>新化區      (協興里)</t>
    <phoneticPr fontId="3" type="noConversion"/>
  </si>
  <si>
    <t>協興里鋪設道路柏油及排水溝整修、維護及疏濬工程</t>
  </si>
  <si>
    <t>協興里活動中心設施維修及設備添購</t>
  </si>
  <si>
    <t>協興里社區發展協會辦理全里里民環保教育宣導暨觀摩活動</t>
  </si>
  <si>
    <t>協興里社區發展協會長壽會辦理全里長者環保教育宣導暨觀摩活動</t>
  </si>
  <si>
    <t>協興里社區發展協會媽媽教室辦理環保教育宣導暨觀摩活動</t>
  </si>
  <si>
    <t>協興里社區環保義工隊辦理環保教育宣導暨觀摩活動</t>
  </si>
  <si>
    <t>協興里監視系統維修工程</t>
    <phoneticPr fontId="1" type="noConversion"/>
  </si>
  <si>
    <t>新化區       (豐榮里)</t>
    <phoneticPr fontId="3" type="noConversion"/>
  </si>
  <si>
    <t>豐榮里道路柏油鋪設與排水溝整修工程</t>
  </si>
  <si>
    <t>豐榮里辦理環境整頓購置所需物品</t>
  </si>
  <si>
    <t>豐榮里辦理環境整頓僱工</t>
  </si>
  <si>
    <t>補助豐榮社區發展協會社團辦理全體里民環境保護教育宣導活動(如觀摩、研習、教育、宣導等)</t>
  </si>
  <si>
    <t>補助豐榮社區發展協會長壽會辦理全里老人環境保護教育宣導活動(如觀摩、研習、教育、宣導等)</t>
  </si>
  <si>
    <t>補助豐榮社區發展協會媽媽教室辦理環境保護教育宣導活動(如觀摩、研習、教育、宣導等)</t>
  </si>
  <si>
    <t>豐榮里辦理環保義工隊環保教育觀摩活動</t>
  </si>
  <si>
    <t>剩餘款</t>
    <phoneticPr fontId="3" type="noConversion"/>
  </si>
  <si>
    <t>計畫核定     補助金額</t>
    <phoneticPr fontId="1" type="noConversion"/>
  </si>
  <si>
    <t>(豐榮、協興、北勢、全興、崙頂)社區一般住租戶之基本水電費之部分補貼(每人970元)</t>
    <phoneticPr fontId="3" type="noConversion"/>
  </si>
  <si>
    <t>(豐榮、協興、北勢、全興、崙頂)社區一般住租戶之基本水電費郵寄、雜支等作業費0.3%</t>
    <phoneticPr fontId="3" type="noConversion"/>
  </si>
  <si>
    <t xml:space="preserve">唪口里社區一般住租戶之基本水電費之部分補貼(每人1,740元) </t>
    <phoneticPr fontId="3" type="noConversion"/>
  </si>
  <si>
    <t>協興里環境造景.清潔綠美化(購置所需用品及僱工)</t>
  </si>
  <si>
    <t>補助里辦公處辦理節慶餐會活動</t>
  </si>
  <si>
    <t>全興里道路柏油鋪設維修及排水溝興建維修工程</t>
    <phoneticPr fontId="1" type="noConversion"/>
  </si>
  <si>
    <t>本期支用金額</t>
    <phoneticPr fontId="1" type="noConversion"/>
  </si>
  <si>
    <t>全興社區媽媽教室辦理全里媽媽環保教育宣導暨觀摩活動</t>
    <phoneticPr fontId="1" type="noConversion"/>
  </si>
  <si>
    <t>北勢里道路柏油鋪設、路燈裝設及排水溝整修維護工程</t>
    <phoneticPr fontId="1" type="noConversion"/>
  </si>
  <si>
    <t>北勢里辦理親子遊樂設施、指示牌、路燈、涼亭修建維護</t>
  </si>
  <si>
    <t>北勢里辦理環境造景、清潔綠美化(購置所需物品及僱工)</t>
  </si>
  <si>
    <t>北勢社區巡守隊辦理環保教育宣導暨觀摩活動</t>
    <phoneticPr fontId="1" type="noConversion"/>
  </si>
  <si>
    <t>北勢里監視器整修維護工程</t>
    <phoneticPr fontId="1" type="noConversion"/>
  </si>
  <si>
    <t>補助豐榮里環保志工隊購置制服</t>
    <phoneticPr fontId="1" type="noConversion"/>
  </si>
  <si>
    <t>依據臺南市政府環境保護局107年3月16日府環廢字第1070316655號函辦理</t>
    <phoneticPr fontId="1" type="noConversion"/>
  </si>
  <si>
    <t>行政作業費</t>
    <phoneticPr fontId="1" type="noConversion"/>
  </si>
  <si>
    <t>小計</t>
    <phoneticPr fontId="1" type="noConversion"/>
  </si>
  <si>
    <t>唪口里社區一般住租戶之基本水電費郵寄、雜支等作業費0.3%</t>
  </si>
  <si>
    <t>小計</t>
    <phoneticPr fontId="3" type="noConversion"/>
  </si>
  <si>
    <t>107/7/30支全興社區發展協會107年6月23日辦理長壽俱樂部觀摩嘉義縣中埔鄉隆興社區活動車資及便餐90000</t>
    <phoneticPr fontId="1" type="noConversion"/>
  </si>
  <si>
    <t>107/8/2支全興社區發展協會107年6月9日辦理媽媽教室觀摩高雄市美濃中圳社區活動車資及便餐、保險、接駁車等費用70000</t>
    <phoneticPr fontId="1" type="noConversion"/>
  </si>
  <si>
    <t>1.107/7/27支北勢社區發展協會環保義工隊107年6月1-3日辦理綠美化優良雲林縣荷苞及宜蘭縣玉田、外澳等社區活動車資、住宿、便餐、保險等費用96000</t>
    <phoneticPr fontId="1" type="noConversion"/>
  </si>
  <si>
    <t>107/7/27支北勢社區發展協會媽媽教室107年7月7-9日辦理屏東成功社區、花蓮國福社區、宜蘭港口社區等社區環保觀摩教育活動車資.便餐.住宿.保險等費用96000</t>
    <phoneticPr fontId="1" type="noConversion"/>
  </si>
  <si>
    <t>協興里辦理節慶(春節、母親節、父親節、中秋節、重陽節…等)結合環保教育宣導</t>
    <phoneticPr fontId="1" type="noConversion"/>
  </si>
  <si>
    <t>107/8/16支崙頂社區發展協會107年8月5日辦理暨環保教育觀摩彰化縣埔鹽崑崙社區、溪湖糖廠、中興穀堡、溪洲花博公園等車資及餐費99000</t>
    <phoneticPr fontId="1" type="noConversion"/>
  </si>
  <si>
    <t>107/10/22支唪口社區發展協會107年10月6-7日辦理媽媽教室觀摩苗栗三義、大湖鄉靜湖社區等環保社區車資及住宿、保險費60000</t>
    <phoneticPr fontId="1" type="noConversion"/>
  </si>
  <si>
    <t>107/10/03崙頂里活動中心購置冷氣機1台共39780元(106年度2萬元、107年度19780元)</t>
    <phoneticPr fontId="1" type="noConversion"/>
  </si>
  <si>
    <t>107/09/27支崙頂環保義工隊107年9月18-19日辦理環保教育觀摩永康焚化廠、獅頭山風景區、南庄老街、奮起湖老街、月桃故事館等車資、餐費及住宿費用99600</t>
    <phoneticPr fontId="1" type="noConversion"/>
  </si>
  <si>
    <t>107/10/22支北勢社區發展協會107年10月6-7日辦理嘉義縣水牛社區及南投縣社寮社區等環保觀摩教育活動車資.用餐.住宿.保險等費98000</t>
    <phoneticPr fontId="1" type="noConversion"/>
  </si>
  <si>
    <t>1.107/7/27豐榮社區發展協會107年5月29-30日辦理觀摩苗栗公館館南社區及南市後壁區土鉤社區車資.早.午.晚餐及住宿費用86640
2.107/10/22支豐榮社區發展協會107年10月7日辦理觀摩高雄市阿蓮區新峰社區社區車資及午.晚餐等費用73360</t>
    <phoneticPr fontId="1" type="noConversion"/>
  </si>
  <si>
    <t>107/11/08豐榮社區發展協會107年10月21日辦理環保教育參觀屏東縣枋寮東海社區車資、餐費、保險等</t>
    <phoneticPr fontId="1" type="noConversion"/>
  </si>
  <si>
    <t>107/11/08支豐榮社區發展協會107年10月18-19日辦理長壽會107年度環保教育觀摩彰化縣大德及南投縣埔里耙城等社區活動車資、便餐、住宿、保險等</t>
    <phoneticPr fontId="1" type="noConversion"/>
  </si>
  <si>
    <t>107/12/07支全興社區巡守隊107年11月11-12日辦理環保教育宣導暨觀摩桃園市大溪區月眉、雲林縣古坑鄉大埔等社區活動車資、餐費、保險、住宿等費用(臺南市新化區全興社區發展協會)</t>
    <phoneticPr fontId="1" type="noConversion"/>
  </si>
  <si>
    <t>107/11/21支北勢社區巡守隊107年11月3-4日辦理環保觀摩嘉義菁埔、苗栗玉谷社區車資、餐費、住宿、保險等費用</t>
    <phoneticPr fontId="1" type="noConversion"/>
  </si>
  <si>
    <t>107/7/27支北勢社區發展協會長壽會107年4月14-15日辦理雲林荷苞及彰化縣王功等社區環保觀摩教育活動車資.用餐.住宿.保險等費70000
2.107/11/08支北勢社區發展協會辦理長壽會107年10月27日辦理環保教育觀摩雲林縣荷苞社區活動車資便餐、保險等50000</t>
    <phoneticPr fontId="1" type="noConversion"/>
  </si>
  <si>
    <t>107/7/27支豐榮里環保義工107年5月18-19日辦理環保教育參觀活動車資、住宿及便餐費用99600
107/11/16支豐榮里環保義工107年11月3日辦理環保教育參觀活動車資及便餐費用39650</t>
    <phoneticPr fontId="1" type="noConversion"/>
  </si>
  <si>
    <t>1.107/09/01支唪口社區發展協會107年8月9日辦理長壽會觀摩嘉義縣鹿東社區等車資及餐費、保險等費30000
2.107/12/25支唪口社區發展協會107年12月11-13日辦理長壽會觀摩台東、花蓮及宜蘭等住宿、車資及餐費、保險等費$70000</t>
    <phoneticPr fontId="1" type="noConversion"/>
  </si>
  <si>
    <t>108/04/01支北勢里108年3月24日辦理環保教育觀摩雲林及南投國際沙雕藝術園區、龍鳳瀑布、澄霖沉香味道森林館等車資、餐費$50000</t>
    <phoneticPr fontId="1" type="noConversion"/>
  </si>
  <si>
    <t>108/04/10支協興社區發展108年3月22-23日辦理環保教育觀摩台東泰緣幽谷、三仙台，鹿野車資、餐費及保險等費用$80000</t>
    <phoneticPr fontId="1" type="noConversion"/>
  </si>
  <si>
    <t>108/03/20支崙頂社區發展協會108年3月3-4日辦理媽媽教室環保教育觀摩南投仁愛鄉武界部落、埔里桃米社區等活動車資及便餐費用$50000</t>
    <phoneticPr fontId="1" type="noConversion"/>
  </si>
  <si>
    <t>108/05/16支豐榮里108.5.8辦理母親節慶祝活動便餐28桌*3500元、音響、桌椅、帳棚費用(合計123900元，106年度支63310元、107年度支30000元、108年度支30590元)</t>
    <phoneticPr fontId="1" type="noConversion"/>
  </si>
  <si>
    <t>1.108/05/24支107年度唪口里里民水電補助(1053人*1740元)-農會帳戶($1832220)$1799658</t>
    <phoneticPr fontId="1" type="noConversion"/>
  </si>
  <si>
    <t>1.108/05/24支全興(1011人)、崙頂(1218人)、北勢(644人)、協興(1538人)及豐榮(1612人)等5里(計6023人*970元)107年度水電補助費-農會$5842310
2.108/05/31收回107年度新化區5里里民水電補助-農會轉帳失敗(崙頂-楊木坤*2清冊編123)$-1940
3.108/05/31收回107年度新化區5里里民水電補助-農會轉帳失敗(全興-李基萬*5清冊編623)$-4850
4.108/05/31收回107年度新化區5里里民水電補助-農會轉帳失敗(北勢-鄭奇順*5清冊編1187-1191)$-4850
5.108/05/24支全興(2082人)、崙頂(1009人)、北勢(954人)、協興(2129人)及豐榮(2103人)等5里(計8277人*970元)107年度水電補助費-郵局$8028690
6.108/06/03收回107年度五里水電補助費-郵局轉帳失敗(豐榮里.黃啟川*3)-2910
7.108/06/03收回107年度五里水電補助費-郵局轉帳失敗(崙頂里.柯蘇金稘*3-清冊編270)-2910
8.108/06/03收回107年度五里水電補助費-郵局轉帳失敗(協興里.翟連登*3-清冊編3910)-2910
9.108/06/03收回107年度五里水電補助費-郵局轉帳失敗(北勢里.蘇鄭素玉*6-清冊編1637~1642)-5820</t>
    <phoneticPr fontId="1" type="noConversion"/>
  </si>
  <si>
    <t>1.107/7/27支崙頂社區發展協會107年4月28日辦理母親節表揚聯歡晚會暨環保教育宣導活動便餐10桌費用17000
2.107/8/8支崙頂社區發展協會107年7月28日辦理父親節表揚聯歡晚會暨環保教育宣導活動便餐10桌費用30000
3.107/10/05支崙頂社區發展協會107年9月22日辦理環保教育暨中秋節聯歡晚會便餐28桌費用98000
4.107/11/01支崙頂社區發展協會107年10月14日辦理重陽節聯歡晚會暨政令宣導便餐10桌費用30000
5.108/08/06支崙頂社區發展協會108年5月4日辦理母親節聯歡晚會暨政令宣導便餐9桌費用3萬元整(107年度支15000元、108年度支15000元)$15000</t>
    <phoneticPr fontId="1" type="noConversion"/>
  </si>
  <si>
    <t>108/08/06支協興社區發展108年6月30日-7月1日辦理媽媽教室環保教育觀摩桃園蘆竹卡司蒂拉綠建築、十三行博物館等車資、餐費、門票及保險等費用30000元(107年支10000元、108年支20000元)</t>
    <phoneticPr fontId="1" type="noConversion"/>
  </si>
  <si>
    <t>1.107/7/27支107年5月5日全興里環保義工隊辦理環保教育觀摩苗栗大院，公館鄉五穀社區等參訪活動車資及餐費、門票等39300
107/12/27支全興里環保義工隊107年12月22日辦理環保教育觀摩台中花博及雲林縣虎尾鎮湳子社區車資、午晚餐及門票費用42660
3.108/08/06支108年5月19日全興里環保義工隊辦理環保教育觀摩小琉球一日遊活動車資及餐費、門票等(合計62400元、107年支8040元、108年54360元)$8040</t>
    <phoneticPr fontId="1" type="noConversion"/>
  </si>
  <si>
    <t>1.107/09/01支豐榮里107年8月13-17及26日僱用王德琴.陳方杏及李郭含笑等3人環境清潔整頓工資9116
2.107/09/20支豐榮里107年9月10-14日僱用王德琴.陳方杏及李郭含笑等3人環境清潔整頓工資15288
3.107/10/24支豐榮里107年10月15-19日僱用王德琴.陳方杏及李郭含笑等3人環境清潔整頓工資.政二健10192
4.107/11/27支豐榮里107年11月12-16日僱用王德琴.陳方杏及李郭含笑等3人環境清潔整頓工資15288
5.108/05/25支豐榮里108年5月13~17日僱用黃勝煌、陳文俊環境清潔整頓工資(新光產物保險股份有限公司台南分公司)(黃勝煌)(陳文俊)$14005
6.108/05/29支豐榮里108年5月20-23日僱用萬慶雄辦理轄區除草、修剪花木、清水溝及垃圾等環境整頓工作(萬慶雄)$6963
7.108/08/05支豐榮里108年7月8-12日僱用程葛瑞菊.許秋月.楊余月英.林李素真等4人辦理轄區除草.修剪花木及清水溝垃圾等環境整頓工資$19148</t>
    <phoneticPr fontId="1" type="noConversion"/>
  </si>
  <si>
    <t>107/10/03支唪口里環保義工107年9月11-12日辦理觀摩中正紀念堂、華山文創園區、溪州公園等車資、餐費、住宿、保險等費用(106年度支51780元、107年度支47820元)
2.108/09/25支唪口里環保義工108年9月6-8日辦理觀摩宜蘭龍潭湖、太魯閣國家公園、林田山文化園區、大溪南興社區、台中九房社區等車資、餐費、住宿、保險等費用(107年度支52180元、108年度支46820元)$52180</t>
    <phoneticPr fontId="1" type="noConversion"/>
  </si>
  <si>
    <t>支崙頂社區發展協會107年11月17-19日辦理長壽會環保教育觀摩台東三仙台、親不知子段崖、花蓮鯉魚潭、立川漁港、宜蘭南方澳及雲林虎尾頂溪社區等活動便餐費用(總經費50400 元、106年度支32000元、107年度支18000元
2.108/04/25支崙頂里108年4月11-12日辦理觀摩南投縣谷關、捎來步道、古坑情人吊橋等活動車資$50000
3.108/10/07支崙頂社區發展協會108年9月23-24日辦理長壽會環保教育觀摩烏來雲仙樂園及慈湖活動車資費用3萬元(107年度支12000元、108年度支18000元)$12000</t>
    <phoneticPr fontId="1" type="noConversion"/>
  </si>
  <si>
    <t>1.108/05/02支豐榮里辦理環境綠美化購買棉手套、竹掃把、口罩、油桶畚斗、夾子、高枝剪、大垃圾袋等共21080元(106年分攤5440元、107年15640元)
2.108/10/21支豐榮里辦理環境綠美化購買棉手套、竹掃把、口罩、畚斗、推車6台*1650元及割草機29199元等共43577元(107年分攤24360元、108年19217元)$24360</t>
    <phoneticPr fontId="1" type="noConversion"/>
  </si>
  <si>
    <t>107/7/27支崙頂社區發展協會107年5月18-20日辦理暨環保教育觀摩員林鎮大橋社區、清境農場、福壽山農場、溪頭自然教育園區等活動車資39000
2.108/11/07支崙頂社區發展協會巡守隊108年10月26-27日辦理暨環保教育觀摩竹山鎮社寮社區、車埕老街、武界吊橋、武界水庫、楛坑綠色隧道及華山社區環境教育學習中心等活動車資及午餐等費用36400元(107年度支1000元、108年度支35400元)$1000</t>
    <phoneticPr fontId="1" type="noConversion"/>
  </si>
  <si>
    <t>107/10/24支全興社區發展協會107年9月15日辦理中秋節聯歡晚會暨愛地球節能減碳資源回收活動便餐、音響舞台、布條及帆布等30000
2.108/11/06支全興社區發展協會108年10月4日辦理長壽會重陽節聯歡晚會暨愛地球節能減碳資源回收活動便餐、布條及雜支等$80000</t>
    <phoneticPr fontId="1" type="noConversion"/>
  </si>
  <si>
    <t>1.108/05/24支107年度唪口里里民水電補助(1468人*1740元)-郵局$2554320
2.108/05/24支107年度唪口里里民水電補助(1053人*1740元)-農會帳戶($1832220)$32562
3.108/05/31收回107年度唪口里民水電補助(1740元*2)-農會轉帳失敗(李旭申.李穆銀枝-清冊編999.1000)$-3480
4.108/11/11支唪口里第二批里民水電補助許鉦右等10人*1740元水電補助-郵局帳戶$17400</t>
    <phoneticPr fontId="1" type="noConversion"/>
  </si>
  <si>
    <t>107/8/2支協興社區發展協會107年7月14-15日辦理環保教育活動觀摩苗栗、關西、石碇、千島湖、宜蘭頭城...等車資、餐費、保險等費用28000
2.108/11/01支協興社區發展協會108年10月19-20日辦理環保教育活動觀摩新埔、桃園大溪、十八尖山...等車資、餐費、保險等費用92000元(107年52000元，108年度40000元)$52000</t>
    <phoneticPr fontId="1" type="noConversion"/>
  </si>
  <si>
    <t>109/01/17支全興社區發展協會108年12月21-22日辦理新竹竹東頭前溪水質生態區及客家文化館等活動車資及便餐、住宿…等費用$90000</t>
    <phoneticPr fontId="1" type="noConversion"/>
  </si>
  <si>
    <t>1.108/07/11支豐榮里辦理道路柏油鋪設及排水溝整修維護費工程總經費48萬2897元(106年度5萬2897元、107年度43萬元)$311902
2.109/01/07支豐榮里正新路217巷9號及信義路437號前排水溝加蓋$7370</t>
    <phoneticPr fontId="1" type="noConversion"/>
  </si>
  <si>
    <t>108/01/03支崙頂里社區監視器故障維修開口契約維修費用共計71679元(106年1679、107年70000元)68071
2.109/02/06支崙頂里社區監視器故障維修開口契約維修費用共計71929元(107年1929、108年70000元)$1929</t>
    <phoneticPr fontId="1" type="noConversion"/>
  </si>
  <si>
    <t>1.支全興里社區監視器故障維修開口契約維修費用共計29675元(106年10225、107年29675元)
2.109/02/06支全興里社區監視器故障維修開口契約維修費用共計50325元(107年325、108年50000元)$325</t>
    <phoneticPr fontId="1" type="noConversion"/>
  </si>
  <si>
    <t>108/02/18支協興里辦理鋪設道路柏油及排水溝整修暨維護工程費總經費91萬7372元(106年度41萬7372元、107年度50萬元)$430786
2.109/02/21支協興里辦理鋪設道路柏油及排水溝整修、維護及疏濬工程費總經費68萬9214元(107年度6萬9214元、108年度62萬元)-工程委監費$39856
3.109/02/21支協興里辦理鋪設道路柏油及排水溝整修、維護及疏濬工程費總經費68萬9214元(107年度6萬9214元、108年度62萬元)-工程費$29358</t>
    <phoneticPr fontId="1" type="noConversion"/>
  </si>
  <si>
    <t>新化區轄內興建育樂活動場所、游泳池、球場、公園、道路、溝渠等公共設施及其維護管理</t>
  </si>
  <si>
    <t>新化區轄內教育設備、環境衛生及民俗文化設施之維護</t>
  </si>
  <si>
    <t>1.108/06/19支全興里107年度辦理道路柏油鋪設及排水溝興建維修費工程$386587
2.109/02/05支全興里鋪設道路柏油及排水溝整修、維護及疏濬工程總經費51萬3413元(107年度動支63413元、108年度動支45萬元)-工程委監費$29515
3.109/02/05支全興里鋪設道路柏油及排水溝整修、維護及疏濬工程總經費51萬3413元(107年度動支63413元、108年度動支45萬元)-工程費$33898</t>
    <phoneticPr fontId="1" type="noConversion"/>
  </si>
  <si>
    <t>1.109/04/20支大新國小閱讀室裝設分離式冷氣機2組$98690</t>
    <phoneticPr fontId="1" type="noConversion"/>
  </si>
  <si>
    <t>108/04/29支107年度崙頂里轄內道路改善工程-柏油路面鋪設工程$321213
109/04/22支108年度崙頂里轄內道路改善工程$21581
109/04/24支108年度崙頂里轄內道路改善工程$7206</t>
    <phoneticPr fontId="1" type="noConversion"/>
  </si>
  <si>
    <t>109/05/11支北勢里裝設轄區住戶不鏽鋼信箱16個*1100元$17600</t>
    <phoneticPr fontId="1" type="noConversion"/>
  </si>
  <si>
    <t>1.108/05/29支北勢里108年5月17-23日僱用鄭水智、徐金英等2人辦理轄區環境綠美化工資19756元(106年度支5024元、107年度支14732元
2.108/07/08支北勢里辦理排水溝疏濬及環境整頓$43575
3.108/09/18支北勢里108年9月9-15日僱用鄭水智、徐金英等2人辦理轄區環境綠美化工資$19756
4.108/12/11支北勢里108年12月4-8日僱用鄭水智、徐金英等2人辦理轄區環境綠美化工資$14111
5.109/04/24支北勢里109年4月13-19日僱用鄭水智、徐金英等2人辦理轄區環境綠美化工資$19756</t>
    <phoneticPr fontId="1" type="noConversion"/>
  </si>
  <si>
    <t>108/04/02支郵寄民眾申請回饋金水電補助郵資費用$24108
2.108/06/19支107年水電費補貼匯款匯費代墊140
3.108/11/20支107年度第2批水電回饋匯款手續費代墊$30
4.109/03/26支回饋金業務所需CM225型列表機碳粉匣8個(宏權科技有限公司)$11786
5.109/04/24支購買辦理回饋金業務所需文具一批$4143</t>
    <phoneticPr fontId="1" type="noConversion"/>
  </si>
  <si>
    <t>109/06/04支協興里活動中心新增LED字幕機46000元(107年度支30000元、108年度支16000元)</t>
    <phoneticPr fontId="1" type="noConversion"/>
  </si>
  <si>
    <t>108/12/30支協興社區發展協會108年12月13-14辦理環保志工環保教育觀摩大林糖廠、北埔、內灣、苗栗等車資、住宿、午晚餐及保險等費用86338元(106年支36338元、107年50000元)</t>
    <phoneticPr fontId="1" type="noConversion"/>
  </si>
  <si>
    <t>108/02/23支107年度唪口里轄內道路改善工程-柏油路面鋪設工程款(空污2043.材試14220)$525723
2.109/08/25109年度唪口里鋪設柏油及排水溝整修、維護及疏濬工程68萬4277元(107年度8萬4277元、108年度60萬元)-委設監造費(國稅局$38857
3.109/08/25109年度唪口里鋪設柏油及排水溝整修、維護及疏濬工程68萬4277元(107年度8萬4277元、108年度60萬元)-工程費$45420</t>
    <phoneticPr fontId="1" type="noConversion"/>
  </si>
  <si>
    <t>1.109/10/7支辦理回饋金相關作業所需文具一批$7516</t>
    <phoneticPr fontId="1" type="noConversion"/>
  </si>
  <si>
    <t>107/12/19支唪口社區發展協會107年12月8-9日辦理環境教育觀摩台東縣壢坵、鐵道藝術村、興隆等社區車資、餐費、保險...等費用</t>
    <phoneticPr fontId="1" type="noConversion"/>
  </si>
  <si>
    <t>繳回及保留</t>
    <phoneticPr fontId="3" type="noConversion"/>
  </si>
  <si>
    <t>繳回</t>
    <phoneticPr fontId="3" type="noConversion"/>
  </si>
  <si>
    <t>107/8/17支協興里社區監視器故障維修開口契約維修費用共計19384元
2.108/02/23支協興里社區監視器故障維修開口契約維修費用共計70216元(106年10216元、107年60000元)$37250
3.109/02/06支協興里社區監視器故障維修開口契約維修費用共計63366元(107年3366元、108年60000元$3366
4.109/11/23支協興里社區109年度監視器故障維修開口契約維修費用共計123366元(107年支50000元、108年度支23366元、109年度支50000元)</t>
    <phoneticPr fontId="1" type="noConversion"/>
  </si>
  <si>
    <t>107/12/11支唪口里社區監視器故障維修開口契約維修費用共計67139元(106年17139元、107年50000元)38361
108/03/08支唪口里社區監視器故障維修開口契約維修費用共計67139元$5000
3.108/04/22支唪口里社區監視器故障維修開口契約維修費用共計67139元$6500
4.109/11/23支唪口里社區監視器故障維修開口契約維修費用共計120139元(107年度支139元、108年度支60000元、109年度支60000元)</t>
    <phoneticPr fontId="1" type="noConversion"/>
  </si>
  <si>
    <t>繳回或保留</t>
    <phoneticPr fontId="3" type="noConversion"/>
  </si>
  <si>
    <t>繳回或保留</t>
    <phoneticPr fontId="1" type="noConversion"/>
  </si>
  <si>
    <t>10.108/06/03收回107年度五里水電補助費-郵局轉帳失敗(協興里.方明達*6-清冊編3711~3712)-5820
11.收回107年度五里水電補助費-郵局轉帳失敗(協興里.胡文政-清冊編3580)-970
12.108/06/03收回107年度五里水電補助費-郵局轉帳失敗(協興里.李筱蘭*2-清冊編3437)-1940
13.108/11/11支全興(5人)、崙頂(2人)、協興(4人)及豐榮(4人)等4里(計15人*970元)107年度水電補助費-農會$14550
14.108/11/11支北勢(15人)、崙頂(7人)、協興(18人)及豐榮(16人)等4里(計56人*970元)107年度水電補助費-郵局$54320
15.109/06/01支補發103-107年度(9人)水電費(交新化區農會轉存)$8778
16.109/06/01支補發106-107年度(12人*970元)水電費用(中華郵政股份有限公司臺南郵局)$11640
17.109/11/09支補發106-107年度豐榮里及北勢里(11人*970元)水電費用(中華郵政股份有限公司臺南郵局)$10670
18.109/11/09支補發107年度豐榮里郭美真(1人*970元)水電費用(交新化區農會轉存)$970</t>
    <phoneticPr fontId="1" type="noConversion"/>
  </si>
  <si>
    <t>1.110/01/27支新化區(知義段)南168-1線新豐1號橋前鋪面改善工程-委託設計監造費$22471
2.110/01/27支新化區(知義段)南168-1線新豐1號橋前鋪面改善工程$328303</t>
    <phoneticPr fontId="1" type="noConversion"/>
  </si>
  <si>
    <t>108/03/11支北勢里道路柏油鋪設、路燈裝設及排水溝整修維護工程總經費51萬3349元$154673
2.109/05/20支北勢里排水溝整修維護工程總經費9萬9480元(107年度5萬5327元、108年度4萬4153元)$55327
3.110/01/25支北勢里鋪設衛生排水線旁柏油道路工程-委監費$18354
4.110/01/25支北勢里鋪設衛生排水線旁柏油道路工程款(107年度10萬元、108年度22萬5847元)$81646</t>
    <phoneticPr fontId="1" type="noConversion"/>
  </si>
  <si>
    <t>回饋金剩餘         金額</t>
    <phoneticPr fontId="1" type="noConversion"/>
  </si>
  <si>
    <t>已繳回金額</t>
    <phoneticPr fontId="1" type="noConversion"/>
  </si>
  <si>
    <t>1.108/10/04支北勢里社區監視器故障維修開口契約維修費用共計141200元(106年41200元、107年50000元、108年50000元)-第二次付款$19950
2.108/10/04支北勢里社區監視器故障維修開口契約維修費用共計141200元(106年41200元、107年50000元、108年50000元)第三次付款$11000
3.110/02/03支北勢里社區監視器故障維修開口契約維修第4次付款(凌揚科技系統有限公司)$10,500</t>
    <phoneticPr fontId="1" type="noConversion"/>
  </si>
  <si>
    <t>1.109/04/24支協興里109年4月13-18日僱用何肇樺及賴蔡秀月辦理轄區環境整頓及綠美化工資$19361
2.109/10/12支協興里109年9月21-30日僱用何肇樺及賴蔡秀月辦理轄區環境整頓及綠美化工資$24,479
3.110/02/01支協興里110年1月22日辦理轄區環境整頓及綠美化工程(誠達土木包工業)$16160</t>
    <phoneticPr fontId="1" type="noConversion"/>
  </si>
  <si>
    <t>繳回</t>
    <phoneticPr fontId="1" type="noConversion"/>
  </si>
  <si>
    <t>可執行金額</t>
    <phoneticPr fontId="1" type="noConversion"/>
  </si>
  <si>
    <t>臺南市新化區暨唪口里辦理
「107年度臺南市永康垃圾資源回收(焚化)廠營運階段回饋金」110年度4月份執行情況表</t>
    <phoneticPr fontId="1" type="noConversion"/>
  </si>
  <si>
    <t>製表日期：110年5月4日</t>
    <phoneticPr fontId="1" type="noConversion"/>
  </si>
  <si>
    <t>107/7/27支豐榮里購置環保義工制服40件10000</t>
    <phoneticPr fontId="1" type="noConversion"/>
  </si>
</sst>
</file>

<file path=xl/styles.xml><?xml version="1.0" encoding="utf-8"?>
<styleSheet xmlns="http://schemas.openxmlformats.org/spreadsheetml/2006/main">
  <numFmts count="3">
    <numFmt numFmtId="42" formatCode="_-&quot;$&quot;* #,##0_-;\-&quot;$&quot;* #,##0_-;_-&quot;$&quot;* &quot;-&quot;_-;_-@_-"/>
    <numFmt numFmtId="176" formatCode="&quot;$&quot;#,##0"/>
    <numFmt numFmtId="177" formatCode="#,##0_ "/>
  </numFmts>
  <fonts count="19">
    <font>
      <sz val="12"/>
      <color theme="1"/>
      <name val="新細明體"/>
      <family val="2"/>
      <charset val="136"/>
      <scheme val="minor"/>
    </font>
    <font>
      <sz val="9"/>
      <name val="新細明體"/>
      <family val="2"/>
      <charset val="136"/>
      <scheme val="minor"/>
    </font>
    <font>
      <sz val="12"/>
      <name val="新細明體"/>
      <family val="1"/>
      <charset val="136"/>
    </font>
    <font>
      <sz val="9"/>
      <name val="新細明體"/>
      <family val="1"/>
      <charset val="136"/>
    </font>
    <font>
      <sz val="12"/>
      <name val="標楷體"/>
      <family val="4"/>
      <charset val="136"/>
    </font>
    <font>
      <sz val="17"/>
      <name val="標楷體"/>
      <family val="4"/>
      <charset val="136"/>
    </font>
    <font>
      <sz val="10"/>
      <name val="標楷體"/>
      <family val="4"/>
      <charset val="136"/>
    </font>
    <font>
      <sz val="8"/>
      <name val="標楷體"/>
      <family val="4"/>
      <charset val="136"/>
    </font>
    <font>
      <sz val="16"/>
      <name val="標楷體"/>
      <family val="4"/>
      <charset val="136"/>
    </font>
    <font>
      <sz val="16"/>
      <color theme="1"/>
      <name val="標楷體"/>
      <family val="4"/>
      <charset val="136"/>
    </font>
    <font>
      <sz val="17"/>
      <color theme="1"/>
      <name val="標楷體"/>
      <family val="4"/>
      <charset val="136"/>
    </font>
    <font>
      <sz val="9"/>
      <color theme="1"/>
      <name val="標楷體"/>
      <family val="4"/>
      <charset val="136"/>
    </font>
    <font>
      <sz val="12"/>
      <color theme="1"/>
      <name val="標楷體"/>
      <family val="4"/>
      <charset val="136"/>
    </font>
    <font>
      <sz val="10"/>
      <color theme="1"/>
      <name val="標楷體"/>
      <family val="4"/>
      <charset val="136"/>
    </font>
    <font>
      <sz val="12"/>
      <color indexed="8"/>
      <name val="標楷體"/>
      <family val="4"/>
      <charset val="136"/>
    </font>
    <font>
      <sz val="13"/>
      <name val="標楷體"/>
      <family val="4"/>
      <charset val="136"/>
    </font>
    <font>
      <sz val="14"/>
      <name val="標楷體"/>
      <family val="4"/>
      <charset val="136"/>
    </font>
    <font>
      <sz val="9"/>
      <name val="標楷體"/>
      <family val="4"/>
      <charset val="136"/>
    </font>
    <font>
      <sz val="12"/>
      <color rgb="FFFF0000"/>
      <name val="標楷體"/>
      <family val="4"/>
      <charset val="136"/>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double">
        <color indexed="64"/>
      </right>
      <top style="thin">
        <color indexed="64"/>
      </top>
      <bottom/>
      <diagonal/>
    </border>
  </borders>
  <cellStyleXfs count="2">
    <xf numFmtId="0" fontId="0" fillId="0" borderId="0">
      <alignment vertical="center"/>
    </xf>
    <xf numFmtId="0" fontId="2" fillId="0" borderId="0">
      <alignment vertical="center"/>
    </xf>
  </cellStyleXfs>
  <cellXfs count="112">
    <xf numFmtId="0" fontId="0" fillId="0" borderId="0" xfId="0">
      <alignment vertical="center"/>
    </xf>
    <xf numFmtId="0" fontId="0" fillId="0" borderId="0" xfId="0" applyAlignment="1">
      <alignment vertical="center"/>
    </xf>
    <xf numFmtId="0" fontId="8" fillId="0" borderId="12" xfId="1" applyFont="1" applyBorder="1" applyAlignment="1">
      <alignment horizontal="center" vertical="center"/>
    </xf>
    <xf numFmtId="176" fontId="8" fillId="0" borderId="12" xfId="1" applyNumberFormat="1" applyFont="1" applyBorder="1" applyAlignment="1">
      <alignment horizontal="center" vertical="center" wrapText="1"/>
    </xf>
    <xf numFmtId="176" fontId="8" fillId="0" borderId="12" xfId="1" applyNumberFormat="1" applyFont="1" applyBorder="1" applyAlignment="1">
      <alignment horizontal="center" vertical="center"/>
    </xf>
    <xf numFmtId="42" fontId="8" fillId="0" borderId="12" xfId="1" applyNumberFormat="1" applyFont="1" applyBorder="1" applyAlignment="1">
      <alignment horizontal="center" vertical="center" wrapText="1"/>
    </xf>
    <xf numFmtId="0" fontId="8" fillId="0" borderId="1" xfId="1" applyFont="1" applyBorder="1" applyAlignment="1">
      <alignment horizontal="center" vertical="center"/>
    </xf>
    <xf numFmtId="176" fontId="8" fillId="0" borderId="1" xfId="1" applyNumberFormat="1" applyFont="1" applyBorder="1">
      <alignment vertical="center"/>
    </xf>
    <xf numFmtId="10" fontId="8" fillId="0" borderId="1" xfId="1" applyNumberFormat="1" applyFont="1" applyBorder="1">
      <alignment vertical="center"/>
    </xf>
    <xf numFmtId="10" fontId="8" fillId="0" borderId="12" xfId="1" applyNumberFormat="1" applyFont="1" applyBorder="1" applyAlignment="1">
      <alignment horizontal="center" vertical="center" wrapText="1"/>
    </xf>
    <xf numFmtId="176" fontId="9" fillId="0" borderId="1" xfId="1" applyNumberFormat="1" applyFont="1" applyBorder="1">
      <alignment vertical="center"/>
    </xf>
    <xf numFmtId="0" fontId="9" fillId="0" borderId="1" xfId="1" applyFont="1" applyBorder="1" applyAlignment="1">
      <alignment horizontal="center" vertical="center"/>
    </xf>
    <xf numFmtId="0" fontId="2" fillId="0" borderId="0" xfId="1">
      <alignment vertical="center"/>
    </xf>
    <xf numFmtId="0" fontId="4" fillId="0" borderId="0" xfId="1" applyFont="1">
      <alignment vertical="center"/>
    </xf>
    <xf numFmtId="0" fontId="8" fillId="0" borderId="0" xfId="1" applyFont="1">
      <alignment vertical="center"/>
    </xf>
    <xf numFmtId="176" fontId="8" fillId="0" borderId="1" xfId="1" applyNumberFormat="1" applyFont="1" applyBorder="1">
      <alignment vertical="center"/>
    </xf>
    <xf numFmtId="10" fontId="8" fillId="0" borderId="1" xfId="1" applyNumberFormat="1" applyFont="1" applyBorder="1">
      <alignment vertical="center"/>
    </xf>
    <xf numFmtId="0" fontId="4" fillId="0" borderId="2" xfId="0" applyFont="1" applyBorder="1">
      <alignment vertical="center"/>
    </xf>
    <xf numFmtId="0" fontId="4" fillId="0" borderId="1" xfId="0" applyFont="1" applyBorder="1" applyAlignment="1">
      <alignment horizontal="center" vertical="center"/>
    </xf>
    <xf numFmtId="42"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vertical="center" wrapText="1"/>
    </xf>
    <xf numFmtId="42" fontId="4" fillId="0" borderId="1" xfId="0" applyNumberFormat="1" applyFont="1" applyBorder="1">
      <alignment vertical="center"/>
    </xf>
    <xf numFmtId="10" fontId="4" fillId="0" borderId="1" xfId="0" applyNumberFormat="1" applyFont="1" applyBorder="1">
      <alignment vertical="center"/>
    </xf>
    <xf numFmtId="0" fontId="4" fillId="0" borderId="4" xfId="0" applyFont="1" applyBorder="1">
      <alignment vertical="center"/>
    </xf>
    <xf numFmtId="0" fontId="4" fillId="0" borderId="5" xfId="0" applyFont="1" applyBorder="1">
      <alignment vertical="center"/>
    </xf>
    <xf numFmtId="42" fontId="4" fillId="0" borderId="5" xfId="0" applyNumberFormat="1" applyFont="1" applyBorder="1">
      <alignment vertical="center"/>
    </xf>
    <xf numFmtId="10" fontId="4" fillId="0" borderId="5" xfId="0" applyNumberFormat="1" applyFont="1" applyBorder="1">
      <alignment vertical="center"/>
    </xf>
    <xf numFmtId="0" fontId="4" fillId="0" borderId="1" xfId="0" applyFont="1" applyFill="1" applyBorder="1" applyAlignment="1">
      <alignment vertical="center" wrapText="1"/>
    </xf>
    <xf numFmtId="0" fontId="4" fillId="0" borderId="1" xfId="0" applyFont="1" applyBorder="1">
      <alignment vertical="center"/>
    </xf>
    <xf numFmtId="0" fontId="4" fillId="0" borderId="13" xfId="0" applyFont="1" applyFill="1" applyBorder="1" applyAlignment="1">
      <alignment vertical="center" wrapText="1"/>
    </xf>
    <xf numFmtId="0" fontId="4" fillId="0" borderId="10" xfId="0" applyFont="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Border="1">
      <alignment vertical="center"/>
    </xf>
    <xf numFmtId="0" fontId="11" fillId="0" borderId="1" xfId="0" applyFont="1" applyBorder="1" applyAlignment="1">
      <alignment vertical="center" wrapText="1"/>
    </xf>
    <xf numFmtId="42" fontId="4" fillId="0" borderId="1" xfId="0" applyNumberFormat="1" applyFont="1" applyFill="1" applyBorder="1">
      <alignment vertical="center"/>
    </xf>
    <xf numFmtId="10" fontId="4" fillId="0" borderId="1" xfId="0" applyNumberFormat="1" applyFont="1" applyFill="1" applyBorder="1">
      <alignment vertical="center"/>
    </xf>
    <xf numFmtId="176" fontId="8" fillId="0" borderId="1" xfId="0" applyNumberFormat="1" applyFont="1" applyBorder="1">
      <alignment vertical="center"/>
    </xf>
    <xf numFmtId="176" fontId="9" fillId="0" borderId="1" xfId="0" applyNumberFormat="1" applyFont="1" applyBorder="1">
      <alignment vertical="center"/>
    </xf>
    <xf numFmtId="0" fontId="4" fillId="0" borderId="22" xfId="0" applyFont="1" applyFill="1" applyBorder="1" applyAlignment="1">
      <alignment horizontal="left" vertical="center" wrapText="1"/>
    </xf>
    <xf numFmtId="42" fontId="4" fillId="0" borderId="22" xfId="0" applyNumberFormat="1" applyFont="1" applyBorder="1">
      <alignment vertical="center"/>
    </xf>
    <xf numFmtId="10" fontId="4" fillId="0" borderId="22" xfId="0" applyNumberFormat="1" applyFont="1" applyBorder="1">
      <alignment vertical="center"/>
    </xf>
    <xf numFmtId="0" fontId="4" fillId="0" borderId="22" xfId="0" applyFont="1" applyFill="1" applyBorder="1" applyAlignment="1">
      <alignment vertical="center" wrapText="1"/>
    </xf>
    <xf numFmtId="42" fontId="4" fillId="0" borderId="22" xfId="0" applyNumberFormat="1" applyFont="1" applyFill="1" applyBorder="1">
      <alignment vertical="center"/>
    </xf>
    <xf numFmtId="10" fontId="4" fillId="0" borderId="22" xfId="0" applyNumberFormat="1" applyFont="1" applyFill="1" applyBorder="1">
      <alignment vertical="center"/>
    </xf>
    <xf numFmtId="0" fontId="4" fillId="0" borderId="8" xfId="0" applyFont="1" applyBorder="1" applyAlignment="1">
      <alignment horizontal="center" vertical="center" wrapText="1"/>
    </xf>
    <xf numFmtId="0" fontId="13" fillId="0" borderId="1" xfId="0" applyFont="1" applyBorder="1" applyAlignment="1">
      <alignment vertical="center" wrapText="1"/>
    </xf>
    <xf numFmtId="42" fontId="4" fillId="0" borderId="3" xfId="0" applyNumberFormat="1" applyFont="1" applyBorder="1">
      <alignment vertical="center"/>
    </xf>
    <xf numFmtId="42" fontId="12" fillId="0" borderId="1" xfId="0" applyNumberFormat="1" applyFont="1" applyBorder="1">
      <alignment vertical="center"/>
    </xf>
    <xf numFmtId="176" fontId="8" fillId="0" borderId="1" xfId="1" applyNumberFormat="1" applyFont="1" applyBorder="1" applyAlignment="1">
      <alignment vertical="center" wrapText="1"/>
    </xf>
    <xf numFmtId="0" fontId="13" fillId="0" borderId="10" xfId="0" applyFont="1" applyBorder="1" applyAlignment="1">
      <alignment vertical="center" wrapText="1"/>
    </xf>
    <xf numFmtId="42" fontId="12" fillId="0" borderId="22" xfId="0" applyNumberFormat="1" applyFont="1" applyBorder="1">
      <alignment vertical="center"/>
    </xf>
    <xf numFmtId="0" fontId="4" fillId="0" borderId="1" xfId="0" applyFont="1" applyBorder="1" applyAlignment="1">
      <alignment horizontal="center" vertical="center" wrapText="1"/>
    </xf>
    <xf numFmtId="42" fontId="7" fillId="0" borderId="3" xfId="0" applyNumberFormat="1" applyFont="1" applyBorder="1">
      <alignment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7" fontId="14" fillId="0" borderId="1" xfId="0" applyNumberFormat="1" applyFont="1" applyFill="1" applyBorder="1" applyAlignment="1">
      <alignment horizontal="right" vertical="center"/>
    </xf>
    <xf numFmtId="0" fontId="4" fillId="0" borderId="24" xfId="0" applyFont="1" applyBorder="1" applyAlignment="1">
      <alignment horizontal="center" vertical="center" wrapText="1"/>
    </xf>
    <xf numFmtId="0" fontId="15" fillId="0" borderId="1" xfId="0" applyFont="1" applyFill="1" applyBorder="1" applyAlignment="1">
      <alignment horizontal="center" vertical="center" wrapText="1"/>
    </xf>
    <xf numFmtId="177" fontId="4" fillId="0" borderId="1" xfId="0" applyNumberFormat="1" applyFont="1" applyFill="1" applyBorder="1" applyAlignment="1">
      <alignment horizontal="right" vertical="center"/>
    </xf>
    <xf numFmtId="0" fontId="10" fillId="0" borderId="0" xfId="0" applyFont="1" applyAlignment="1">
      <alignment vertical="center" wrapText="1"/>
    </xf>
    <xf numFmtId="0" fontId="4" fillId="0" borderId="8" xfId="0" applyFont="1" applyBorder="1" applyAlignment="1">
      <alignment horizontal="center" vertical="center" wrapText="1"/>
    </xf>
    <xf numFmtId="0" fontId="12" fillId="0" borderId="1" xfId="0" applyFont="1" applyBorder="1">
      <alignment vertical="center"/>
    </xf>
    <xf numFmtId="0" fontId="12" fillId="0" borderId="5" xfId="0" applyFont="1" applyBorder="1">
      <alignment vertical="center"/>
    </xf>
    <xf numFmtId="0" fontId="13" fillId="0" borderId="23" xfId="0" applyFont="1" applyBorder="1" applyAlignment="1">
      <alignment vertical="center" wrapText="1"/>
    </xf>
    <xf numFmtId="0" fontId="12" fillId="0" borderId="11" xfId="0" applyFont="1" applyBorder="1">
      <alignment vertical="center"/>
    </xf>
    <xf numFmtId="0" fontId="6" fillId="0" borderId="1" xfId="0" applyFont="1" applyBorder="1" applyAlignment="1">
      <alignment horizontal="left" vertical="top" wrapText="1"/>
    </xf>
    <xf numFmtId="0" fontId="6" fillId="0" borderId="23" xfId="0" applyFont="1" applyBorder="1" applyAlignment="1">
      <alignment vertical="center" wrapText="1"/>
    </xf>
    <xf numFmtId="0" fontId="6" fillId="0" borderId="10" xfId="0" applyFont="1" applyBorder="1" applyAlignment="1">
      <alignment vertical="center" wrapText="1"/>
    </xf>
    <xf numFmtId="0" fontId="4" fillId="0" borderId="1" xfId="0" applyFont="1" applyBorder="1" applyAlignment="1">
      <alignment horizontal="left" vertical="top" wrapText="1"/>
    </xf>
    <xf numFmtId="176" fontId="16" fillId="0" borderId="1" xfId="1" applyNumberFormat="1" applyFont="1" applyBorder="1" applyAlignment="1">
      <alignment vertical="center" wrapText="1"/>
    </xf>
    <xf numFmtId="0" fontId="4" fillId="0" borderId="1" xfId="0" applyFont="1" applyBorder="1" applyAlignment="1">
      <alignment vertical="center" wrapText="1"/>
    </xf>
    <xf numFmtId="0" fontId="6" fillId="0" borderId="22" xfId="0" applyFont="1" applyBorder="1" applyAlignment="1">
      <alignment vertical="center" wrapText="1"/>
    </xf>
    <xf numFmtId="0" fontId="12" fillId="0" borderId="1" xfId="0" applyFont="1" applyFill="1" applyBorder="1" applyAlignment="1">
      <alignment vertical="center" wrapText="1"/>
    </xf>
    <xf numFmtId="0" fontId="17" fillId="0" borderId="1" xfId="0" applyFont="1" applyBorder="1" applyAlignment="1">
      <alignment vertical="center" wrapText="1"/>
    </xf>
    <xf numFmtId="42" fontId="6" fillId="0" borderId="3" xfId="0" applyNumberFormat="1" applyFont="1" applyBorder="1">
      <alignment vertical="center"/>
    </xf>
    <xf numFmtId="42" fontId="6" fillId="0" borderId="25" xfId="0" applyNumberFormat="1" applyFont="1" applyBorder="1">
      <alignment vertical="center"/>
    </xf>
    <xf numFmtId="42" fontId="6" fillId="0" borderId="6" xfId="0" applyNumberFormat="1" applyFont="1" applyBorder="1">
      <alignment vertical="center"/>
    </xf>
    <xf numFmtId="42" fontId="18" fillId="0" borderId="1" xfId="0" applyNumberFormat="1" applyFont="1" applyBorder="1">
      <alignment vertical="center"/>
    </xf>
    <xf numFmtId="0" fontId="8" fillId="0" borderId="12" xfId="1" applyFont="1" applyBorder="1" applyAlignment="1">
      <alignment horizontal="center" vertical="center" wrapText="1"/>
    </xf>
    <xf numFmtId="176" fontId="8" fillId="0" borderId="1" xfId="1" applyNumberFormat="1" applyFont="1" applyBorder="1" applyAlignment="1">
      <alignment horizontal="center" vertical="center"/>
    </xf>
    <xf numFmtId="176" fontId="0" fillId="0" borderId="0" xfId="0" applyNumberFormat="1" applyAlignment="1">
      <alignment vertical="center" wrapText="1"/>
    </xf>
    <xf numFmtId="0" fontId="0" fillId="0" borderId="0" xfId="0"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22" xfId="0" applyFont="1" applyFill="1" applyBorder="1" applyAlignment="1">
      <alignment horizontal="center" vertical="center" wrapText="1"/>
    </xf>
    <xf numFmtId="0" fontId="4" fillId="0" borderId="13" xfId="0" applyFont="1" applyFill="1" applyBorder="1" applyAlignment="1">
      <alignment horizontal="center" vertical="center" wrapText="1"/>
    </xf>
    <xf numFmtId="177" fontId="14" fillId="0" borderId="22" xfId="0" applyNumberFormat="1" applyFont="1" applyFill="1" applyBorder="1" applyAlignment="1">
      <alignment horizontal="center" vertical="center"/>
    </xf>
    <xf numFmtId="177" fontId="14" fillId="0" borderId="13" xfId="0" applyNumberFormat="1" applyFont="1" applyFill="1" applyBorder="1" applyAlignment="1">
      <alignment horizontal="center" vertical="center"/>
    </xf>
    <xf numFmtId="42" fontId="4" fillId="0" borderId="22" xfId="0" applyNumberFormat="1" applyFont="1" applyBorder="1" applyAlignment="1">
      <alignment horizontal="center" vertical="center"/>
    </xf>
    <xf numFmtId="42" fontId="4" fillId="0" borderId="13" xfId="0" applyNumberFormat="1" applyFont="1" applyBorder="1" applyAlignment="1">
      <alignment horizontal="center" vertical="center"/>
    </xf>
    <xf numFmtId="10" fontId="4" fillId="0" borderId="22" xfId="0" applyNumberFormat="1" applyFont="1" applyBorder="1" applyAlignment="1">
      <alignment horizontal="center" vertical="center"/>
    </xf>
    <xf numFmtId="10" fontId="4" fillId="0" borderId="13" xfId="0" applyNumberFormat="1"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10"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xf>
  </cellXfs>
  <cellStyles count="2">
    <cellStyle name="一般" xfId="0" builtinId="0"/>
    <cellStyle name="一般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8"/>
  <sheetViews>
    <sheetView workbookViewId="0">
      <selection activeCell="M3" sqref="M3"/>
    </sheetView>
  </sheetViews>
  <sheetFormatPr defaultRowHeight="16.5"/>
  <cols>
    <col min="1" max="1" width="16.25" customWidth="1"/>
    <col min="2" max="2" width="17.125" customWidth="1"/>
    <col min="3" max="3" width="17.625" bestFit="1" customWidth="1"/>
    <col min="4" max="4" width="14" customWidth="1"/>
    <col min="5" max="5" width="17.375" customWidth="1"/>
    <col min="6" max="6" width="13.125" customWidth="1"/>
    <col min="7" max="7" width="18.25" customWidth="1"/>
    <col min="8" max="8" width="13" bestFit="1" customWidth="1"/>
    <col min="9" max="9" width="16.625" customWidth="1"/>
  </cols>
  <sheetData>
    <row r="1" spans="1:9" ht="73.5" customHeight="1">
      <c r="A1" s="85" t="s">
        <v>169</v>
      </c>
      <c r="B1" s="86"/>
      <c r="C1" s="86"/>
      <c r="D1" s="86"/>
      <c r="E1" s="86"/>
      <c r="F1" s="86"/>
      <c r="G1" s="86"/>
      <c r="H1" s="86"/>
    </row>
    <row r="2" spans="1:9" s="1" customFormat="1" ht="33" customHeight="1" thickBot="1">
      <c r="A2" s="1" t="s">
        <v>170</v>
      </c>
    </row>
    <row r="3" spans="1:9" ht="42.75" thickTop="1">
      <c r="A3" s="2" t="s">
        <v>0</v>
      </c>
      <c r="B3" s="3" t="s">
        <v>81</v>
      </c>
      <c r="C3" s="4" t="s">
        <v>1</v>
      </c>
      <c r="D3" s="3" t="s">
        <v>88</v>
      </c>
      <c r="E3" s="3" t="s">
        <v>2</v>
      </c>
      <c r="F3" s="9" t="s">
        <v>3</v>
      </c>
      <c r="G3" s="5" t="s">
        <v>163</v>
      </c>
      <c r="H3" s="81" t="s">
        <v>164</v>
      </c>
      <c r="I3" s="84" t="s">
        <v>168</v>
      </c>
    </row>
    <row r="4" spans="1:9" ht="21">
      <c r="A4" s="6" t="s">
        <v>4</v>
      </c>
      <c r="B4" s="7">
        <f>'107新化水電'!C9</f>
        <v>14553812</v>
      </c>
      <c r="C4" s="38">
        <f t="shared" ref="C4:C16" si="0">B4</f>
        <v>14553812</v>
      </c>
      <c r="D4" s="38"/>
      <c r="E4" s="10">
        <f>'107新化水電'!D9</f>
        <v>14386472</v>
      </c>
      <c r="F4" s="8">
        <f t="shared" ref="F4:F16" si="1">E4/C4</f>
        <v>0.9885019814739946</v>
      </c>
      <c r="G4" s="7">
        <f t="shared" ref="G4:G15" si="2">SUM(C4-E4)</f>
        <v>167340</v>
      </c>
      <c r="H4" s="82">
        <v>118114</v>
      </c>
      <c r="I4" s="83">
        <f>G4-H4</f>
        <v>49226</v>
      </c>
    </row>
    <row r="5" spans="1:9" ht="21">
      <c r="A5" s="11" t="s">
        <v>5</v>
      </c>
      <c r="B5" s="10">
        <f>'107崙頂'!C14</f>
        <v>1000000</v>
      </c>
      <c r="C5" s="39">
        <f t="shared" si="0"/>
        <v>1000000</v>
      </c>
      <c r="D5" s="39"/>
      <c r="E5" s="10">
        <f>'107崙頂'!D14</f>
        <v>998380</v>
      </c>
      <c r="F5" s="16">
        <f t="shared" si="1"/>
        <v>0.99838000000000005</v>
      </c>
      <c r="G5" s="15">
        <f t="shared" si="2"/>
        <v>1620</v>
      </c>
      <c r="H5" s="82">
        <v>1620</v>
      </c>
      <c r="I5" s="83"/>
    </row>
    <row r="6" spans="1:9" ht="21">
      <c r="A6" s="11" t="s">
        <v>6</v>
      </c>
      <c r="B6" s="10">
        <f>'107全興'!C13</f>
        <v>1000000</v>
      </c>
      <c r="C6" s="39">
        <f t="shared" si="0"/>
        <v>1000000</v>
      </c>
      <c r="D6" s="39"/>
      <c r="E6" s="10">
        <f>'107全興'!D13</f>
        <v>1000000</v>
      </c>
      <c r="F6" s="16">
        <f t="shared" si="1"/>
        <v>1</v>
      </c>
      <c r="G6" s="15">
        <f>SUM(C6-E6)</f>
        <v>0</v>
      </c>
      <c r="H6" s="82">
        <v>0</v>
      </c>
      <c r="I6" s="83"/>
    </row>
    <row r="7" spans="1:9" ht="21">
      <c r="A7" s="11" t="s">
        <v>7</v>
      </c>
      <c r="B7" s="10">
        <f>'107唪口'!C11</f>
        <v>1000000</v>
      </c>
      <c r="C7" s="39">
        <f>B7</f>
        <v>1000000</v>
      </c>
      <c r="D7" s="39"/>
      <c r="E7" s="10">
        <f>'107唪口'!D11</f>
        <v>1000000</v>
      </c>
      <c r="F7" s="16">
        <f t="shared" si="1"/>
        <v>1</v>
      </c>
      <c r="G7" s="15">
        <f t="shared" si="2"/>
        <v>0</v>
      </c>
      <c r="H7" s="82">
        <v>0</v>
      </c>
      <c r="I7" s="83"/>
    </row>
    <row r="8" spans="1:9" ht="21">
      <c r="A8" s="11" t="s">
        <v>8</v>
      </c>
      <c r="B8" s="10">
        <f>'107北勢'!C16</f>
        <v>1000000</v>
      </c>
      <c r="C8" s="39">
        <f t="shared" si="0"/>
        <v>1000000</v>
      </c>
      <c r="D8" s="39"/>
      <c r="E8" s="10">
        <f>'107北勢'!D16</f>
        <v>990980</v>
      </c>
      <c r="F8" s="16">
        <f t="shared" si="1"/>
        <v>0.99097999999999997</v>
      </c>
      <c r="G8" s="15">
        <f t="shared" si="2"/>
        <v>9020</v>
      </c>
      <c r="H8" s="82">
        <v>470</v>
      </c>
      <c r="I8" s="83">
        <f t="shared" ref="I8:I16" si="3">G8-H8</f>
        <v>8550</v>
      </c>
    </row>
    <row r="9" spans="1:9" ht="21">
      <c r="A9" s="11" t="s">
        <v>9</v>
      </c>
      <c r="B9" s="10">
        <f>'107協興'!C14</f>
        <v>1000000</v>
      </c>
      <c r="C9" s="39">
        <f t="shared" si="0"/>
        <v>1000000</v>
      </c>
      <c r="D9" s="39"/>
      <c r="E9" s="10">
        <f>'107協興'!D14</f>
        <v>918542</v>
      </c>
      <c r="F9" s="16">
        <f t="shared" si="1"/>
        <v>0.91854199999999997</v>
      </c>
      <c r="G9" s="15">
        <f t="shared" si="2"/>
        <v>81458</v>
      </c>
      <c r="H9" s="82">
        <v>81458</v>
      </c>
      <c r="I9" s="83"/>
    </row>
    <row r="10" spans="1:9" ht="21">
      <c r="A10" s="11" t="s">
        <v>10</v>
      </c>
      <c r="B10" s="10">
        <f>'107豐榮'!C14</f>
        <v>1000000</v>
      </c>
      <c r="C10" s="39">
        <f t="shared" si="0"/>
        <v>1000000</v>
      </c>
      <c r="D10" s="39"/>
      <c r="E10" s="10">
        <f>'107豐榮'!D14</f>
        <v>888522</v>
      </c>
      <c r="F10" s="16">
        <f t="shared" si="1"/>
        <v>0.88852200000000003</v>
      </c>
      <c r="G10" s="15">
        <f t="shared" si="2"/>
        <v>111478</v>
      </c>
      <c r="H10" s="82">
        <v>750</v>
      </c>
      <c r="I10" s="83">
        <f t="shared" si="3"/>
        <v>110728</v>
      </c>
    </row>
    <row r="11" spans="1:9" ht="21">
      <c r="A11" s="11" t="s">
        <v>11</v>
      </c>
      <c r="B11" s="10">
        <f>SUM(B4:B10)</f>
        <v>20553812</v>
      </c>
      <c r="C11" s="39">
        <f t="shared" si="0"/>
        <v>20553812</v>
      </c>
      <c r="D11" s="39">
        <f>SUM(D4:D10)</f>
        <v>0</v>
      </c>
      <c r="E11" s="10">
        <f>SUM(E4:E10)</f>
        <v>20182896</v>
      </c>
      <c r="F11" s="16">
        <f t="shared" si="1"/>
        <v>0.98195390713897746</v>
      </c>
      <c r="G11" s="15">
        <f t="shared" si="2"/>
        <v>370916</v>
      </c>
      <c r="H11" s="82">
        <f>SUM(H4:H10)</f>
        <v>202412</v>
      </c>
      <c r="I11" s="83">
        <f t="shared" si="3"/>
        <v>168504</v>
      </c>
    </row>
    <row r="12" spans="1:9" ht="21">
      <c r="A12" s="11" t="s">
        <v>7</v>
      </c>
      <c r="B12" s="10">
        <f>'107唪口水電'!C7</f>
        <v>4590917</v>
      </c>
      <c r="C12" s="39">
        <f t="shared" si="0"/>
        <v>4590917</v>
      </c>
      <c r="D12" s="39"/>
      <c r="E12" s="10">
        <f>'107唪口水電'!D7</f>
        <v>4400460</v>
      </c>
      <c r="F12" s="16">
        <f t="shared" si="1"/>
        <v>0.95851438830194491</v>
      </c>
      <c r="G12" s="15">
        <f t="shared" si="2"/>
        <v>190457</v>
      </c>
      <c r="H12" s="82">
        <v>190457</v>
      </c>
      <c r="I12" s="83">
        <f t="shared" si="3"/>
        <v>0</v>
      </c>
    </row>
    <row r="13" spans="1:9" ht="21">
      <c r="A13" s="11" t="s">
        <v>11</v>
      </c>
      <c r="B13" s="10">
        <f>SUM(B12)</f>
        <v>4590917</v>
      </c>
      <c r="C13" s="39">
        <f t="shared" si="0"/>
        <v>4590917</v>
      </c>
      <c r="D13" s="39">
        <f>D12</f>
        <v>0</v>
      </c>
      <c r="E13" s="10">
        <f>SUM(E12)</f>
        <v>4400460</v>
      </c>
      <c r="F13" s="16">
        <f t="shared" si="1"/>
        <v>0.95851438830194491</v>
      </c>
      <c r="G13" s="15">
        <f t="shared" si="2"/>
        <v>190457</v>
      </c>
      <c r="H13" s="82">
        <f>H12</f>
        <v>190457</v>
      </c>
      <c r="I13" s="83">
        <f t="shared" si="3"/>
        <v>0</v>
      </c>
    </row>
    <row r="14" spans="1:9" ht="21">
      <c r="A14" s="11" t="s">
        <v>97</v>
      </c>
      <c r="B14" s="10">
        <f>行政作業費!C7</f>
        <v>52191</v>
      </c>
      <c r="C14" s="39">
        <f>B14</f>
        <v>52191</v>
      </c>
      <c r="D14" s="39"/>
      <c r="E14" s="10">
        <f>行政作業費!D7</f>
        <v>47723</v>
      </c>
      <c r="F14" s="16">
        <f t="shared" si="1"/>
        <v>0.91439137015960603</v>
      </c>
      <c r="G14" s="15">
        <f t="shared" si="2"/>
        <v>4468</v>
      </c>
      <c r="H14" s="82">
        <v>4468</v>
      </c>
      <c r="I14" s="83">
        <f t="shared" si="3"/>
        <v>0</v>
      </c>
    </row>
    <row r="15" spans="1:9" ht="21">
      <c r="A15" s="11" t="s">
        <v>98</v>
      </c>
      <c r="B15" s="10">
        <f>B14</f>
        <v>52191</v>
      </c>
      <c r="C15" s="39">
        <f>B15</f>
        <v>52191</v>
      </c>
      <c r="D15" s="39">
        <f>D14</f>
        <v>0</v>
      </c>
      <c r="E15" s="10">
        <f>E14</f>
        <v>47723</v>
      </c>
      <c r="F15" s="16">
        <f t="shared" si="1"/>
        <v>0.91439137015960603</v>
      </c>
      <c r="G15" s="15">
        <f t="shared" si="2"/>
        <v>4468</v>
      </c>
      <c r="H15" s="82">
        <f>H14</f>
        <v>4468</v>
      </c>
      <c r="I15" s="83">
        <f t="shared" si="3"/>
        <v>0</v>
      </c>
    </row>
    <row r="16" spans="1:9" ht="21">
      <c r="A16" s="6" t="s">
        <v>12</v>
      </c>
      <c r="B16" s="7">
        <f>SUM(B11+B13+B15)</f>
        <v>25196920</v>
      </c>
      <c r="C16" s="38">
        <f t="shared" si="0"/>
        <v>25196920</v>
      </c>
      <c r="D16" s="38">
        <f>D11+D13+D15</f>
        <v>0</v>
      </c>
      <c r="E16" s="10">
        <f>SUM(E11+E15+E13)</f>
        <v>24631079</v>
      </c>
      <c r="F16" s="16">
        <f t="shared" si="1"/>
        <v>0.97754324734927922</v>
      </c>
      <c r="G16" s="15">
        <f>G11+G13+G15</f>
        <v>565841</v>
      </c>
      <c r="H16" s="82">
        <f>H11+H13+H15</f>
        <v>397337</v>
      </c>
      <c r="I16" s="83">
        <f t="shared" si="3"/>
        <v>168504</v>
      </c>
    </row>
    <row r="17" spans="1:8">
      <c r="A17" s="13" t="s">
        <v>96</v>
      </c>
      <c r="B17" s="12"/>
      <c r="C17" s="12"/>
      <c r="D17" s="12"/>
      <c r="E17" s="12"/>
      <c r="F17" s="12"/>
      <c r="G17" s="12"/>
      <c r="H17" s="12"/>
    </row>
    <row r="18" spans="1:8" ht="21">
      <c r="A18" s="14" t="s">
        <v>13</v>
      </c>
    </row>
  </sheetData>
  <mergeCells count="1">
    <mergeCell ref="A1:H1"/>
  </mergeCells>
  <phoneticPr fontId="1" type="noConversion"/>
  <pageMargins left="0.70866141732283472" right="0.70866141732283472" top="0.74803149606299213" bottom="0.74803149606299213" header="0.31496062992125984" footer="0.31496062992125984"/>
  <pageSetup paperSize="9" scale="80" orientation="landscape" verticalDpi="0" r:id="rId1"/>
</worksheet>
</file>

<file path=xl/worksheets/sheet10.xml><?xml version="1.0" encoding="utf-8"?>
<worksheet xmlns="http://schemas.openxmlformats.org/spreadsheetml/2006/main" xmlns:r="http://schemas.openxmlformats.org/officeDocument/2006/relationships">
  <dimension ref="A1:G15"/>
  <sheetViews>
    <sheetView tabSelected="1" topLeftCell="A13" workbookViewId="0">
      <selection activeCell="J5" sqref="J5"/>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7" ht="87" customHeight="1">
      <c r="A1" s="102" t="str">
        <f>'107年總表'!A1</f>
        <v>臺南市新化區暨唪口里辦理
「107年度臺南市永康垃圾資源回收(焚化)廠營運階段回饋金」110年度4月份執行情況表</v>
      </c>
      <c r="B1" s="102"/>
      <c r="C1" s="102"/>
      <c r="D1" s="102"/>
      <c r="E1" s="102"/>
      <c r="F1" s="102"/>
      <c r="G1" s="102"/>
    </row>
    <row r="2" spans="1:7" ht="17.25" thickBot="1">
      <c r="A2" t="str">
        <f>'107年總表'!A2</f>
        <v>製表日期：110年5月4日</v>
      </c>
    </row>
    <row r="3" spans="1:7" ht="17.25" customHeight="1" thickTop="1">
      <c r="A3" s="88" t="s">
        <v>31</v>
      </c>
      <c r="B3" s="90" t="s">
        <v>32</v>
      </c>
      <c r="C3" s="90"/>
      <c r="D3" s="90"/>
      <c r="E3" s="90"/>
      <c r="F3" s="111"/>
      <c r="G3" s="34"/>
    </row>
    <row r="4" spans="1:7">
      <c r="A4" s="89"/>
      <c r="B4" s="18" t="s">
        <v>33</v>
      </c>
      <c r="C4" s="19" t="s">
        <v>34</v>
      </c>
      <c r="D4" s="19" t="s">
        <v>35</v>
      </c>
      <c r="E4" s="20" t="s">
        <v>36</v>
      </c>
      <c r="F4" s="18" t="s">
        <v>37</v>
      </c>
      <c r="G4" s="21" t="s">
        <v>155</v>
      </c>
    </row>
    <row r="5" spans="1:7" ht="155.25" customHeight="1">
      <c r="A5" s="103" t="s">
        <v>64</v>
      </c>
      <c r="B5" s="33" t="s">
        <v>65</v>
      </c>
      <c r="C5" s="23">
        <v>500000</v>
      </c>
      <c r="D5" s="23">
        <v>500000</v>
      </c>
      <c r="E5" s="24">
        <f t="shared" ref="E5:E14" si="0">D5/C5</f>
        <v>1</v>
      </c>
      <c r="F5" s="22" t="s">
        <v>140</v>
      </c>
      <c r="G5" s="48">
        <f>C5-D5</f>
        <v>0</v>
      </c>
    </row>
    <row r="6" spans="1:7" ht="42.75" customHeight="1">
      <c r="A6" s="104"/>
      <c r="B6" s="33" t="s">
        <v>66</v>
      </c>
      <c r="C6" s="80">
        <v>30000</v>
      </c>
      <c r="D6" s="23">
        <v>30000</v>
      </c>
      <c r="E6" s="24">
        <f t="shared" si="0"/>
        <v>1</v>
      </c>
      <c r="F6" s="22" t="s">
        <v>149</v>
      </c>
      <c r="G6" s="48">
        <f t="shared" ref="G6:G14" si="1">C6-D6</f>
        <v>0</v>
      </c>
    </row>
    <row r="7" spans="1:7" ht="114">
      <c r="A7" s="104"/>
      <c r="B7" s="33" t="s">
        <v>85</v>
      </c>
      <c r="C7" s="23">
        <v>60000</v>
      </c>
      <c r="D7" s="23">
        <v>60000</v>
      </c>
      <c r="E7" s="24">
        <f t="shared" si="0"/>
        <v>1</v>
      </c>
      <c r="F7" s="22" t="s">
        <v>166</v>
      </c>
      <c r="G7" s="48">
        <f t="shared" si="1"/>
        <v>0</v>
      </c>
    </row>
    <row r="8" spans="1:7" ht="114">
      <c r="A8" s="104"/>
      <c r="B8" s="33" t="s">
        <v>67</v>
      </c>
      <c r="C8" s="23">
        <v>80000</v>
      </c>
      <c r="D8" s="23">
        <v>80000</v>
      </c>
      <c r="E8" s="24">
        <f t="shared" si="0"/>
        <v>1</v>
      </c>
      <c r="F8" s="22" t="s">
        <v>135</v>
      </c>
      <c r="G8" s="48">
        <f t="shared" si="1"/>
        <v>0</v>
      </c>
    </row>
    <row r="9" spans="1:7" ht="49.5">
      <c r="A9" s="104"/>
      <c r="B9" s="33" t="s">
        <v>68</v>
      </c>
      <c r="C9" s="23">
        <v>80000</v>
      </c>
      <c r="D9" s="23">
        <v>80000</v>
      </c>
      <c r="E9" s="24">
        <f t="shared" si="0"/>
        <v>1</v>
      </c>
      <c r="F9" s="47" t="s">
        <v>120</v>
      </c>
      <c r="G9" s="48">
        <f t="shared" si="1"/>
        <v>0</v>
      </c>
    </row>
    <row r="10" spans="1:7" ht="71.25">
      <c r="A10" s="104"/>
      <c r="B10" s="33" t="s">
        <v>69</v>
      </c>
      <c r="C10" s="23">
        <v>10000</v>
      </c>
      <c r="D10" s="49">
        <v>10000</v>
      </c>
      <c r="E10" s="24">
        <f t="shared" si="0"/>
        <v>1</v>
      </c>
      <c r="F10" s="22" t="s">
        <v>126</v>
      </c>
      <c r="G10" s="48">
        <f t="shared" si="1"/>
        <v>0</v>
      </c>
    </row>
    <row r="11" spans="1:7" ht="57">
      <c r="A11" s="104"/>
      <c r="B11" s="33" t="s">
        <v>70</v>
      </c>
      <c r="C11" s="23">
        <v>50000</v>
      </c>
      <c r="D11" s="49">
        <v>48542</v>
      </c>
      <c r="E11" s="24">
        <f t="shared" si="0"/>
        <v>0.97084000000000004</v>
      </c>
      <c r="F11" s="22" t="s">
        <v>150</v>
      </c>
      <c r="G11" s="48">
        <f t="shared" si="1"/>
        <v>1458</v>
      </c>
    </row>
    <row r="12" spans="1:7" ht="49.5">
      <c r="A12" s="46"/>
      <c r="B12" s="33" t="s">
        <v>105</v>
      </c>
      <c r="C12" s="23">
        <v>80000</v>
      </c>
      <c r="D12" s="49"/>
      <c r="E12" s="24">
        <f t="shared" si="0"/>
        <v>0</v>
      </c>
      <c r="F12" s="47"/>
      <c r="G12" s="48">
        <f t="shared" si="1"/>
        <v>80000</v>
      </c>
    </row>
    <row r="13" spans="1:7" ht="172.5" customHeight="1">
      <c r="A13" s="46"/>
      <c r="B13" s="40" t="s">
        <v>71</v>
      </c>
      <c r="C13" s="41">
        <v>110000</v>
      </c>
      <c r="D13" s="52">
        <v>110000</v>
      </c>
      <c r="E13" s="42">
        <f t="shared" si="0"/>
        <v>1</v>
      </c>
      <c r="F13" s="22" t="s">
        <v>156</v>
      </c>
      <c r="G13" s="48">
        <f t="shared" si="1"/>
        <v>0</v>
      </c>
    </row>
    <row r="14" spans="1:7" ht="30.75" customHeight="1" thickBot="1">
      <c r="A14" s="25"/>
      <c r="B14" s="26" t="s">
        <v>41</v>
      </c>
      <c r="C14" s="27">
        <f>SUM(C5:C13)</f>
        <v>1000000</v>
      </c>
      <c r="D14" s="27">
        <f>SUM(D5:D13)</f>
        <v>918542</v>
      </c>
      <c r="E14" s="28">
        <f t="shared" si="0"/>
        <v>0.91854199999999997</v>
      </c>
      <c r="F14" s="65"/>
      <c r="G14" s="48">
        <f t="shared" si="1"/>
        <v>81458</v>
      </c>
    </row>
    <row r="15" spans="1:7" ht="17.25" thickTop="1"/>
  </sheetData>
  <mergeCells count="4">
    <mergeCell ref="A1:G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dimension ref="A1:H10"/>
  <sheetViews>
    <sheetView topLeftCell="A7" zoomScale="90" zoomScaleNormal="90" workbookViewId="0">
      <selection activeCell="K13" sqref="K13"/>
    </sheetView>
  </sheetViews>
  <sheetFormatPr defaultRowHeight="16.5"/>
  <cols>
    <col min="1" max="1" width="7" customWidth="1"/>
    <col min="2" max="2" width="28.125" customWidth="1"/>
    <col min="3" max="4" width="15.75" customWidth="1"/>
    <col min="5" max="5" width="20.875" bestFit="1" customWidth="1"/>
    <col min="6" max="6" width="38.75" customWidth="1"/>
    <col min="7" max="7" width="11.25" customWidth="1"/>
  </cols>
  <sheetData>
    <row r="1" spans="1:8" ht="72.75" customHeight="1">
      <c r="A1" s="87" t="str">
        <f>'107年總表'!A1</f>
        <v>臺南市新化區暨唪口里辦理
「107年度臺南市永康垃圾資源回收(焚化)廠營運階段回饋金」110年度4月份執行情況表</v>
      </c>
      <c r="B1" s="87"/>
      <c r="C1" s="87"/>
      <c r="D1" s="87"/>
      <c r="E1" s="87"/>
      <c r="F1" s="87"/>
      <c r="G1" s="87"/>
      <c r="H1" s="87"/>
    </row>
    <row r="2" spans="1:8" ht="17.25" thickBot="1">
      <c r="A2" t="str">
        <f>'107年總表'!A2</f>
        <v>製表日期：110年5月4日</v>
      </c>
    </row>
    <row r="3" spans="1:8" ht="17.25" thickTop="1">
      <c r="A3" s="88" t="s">
        <v>14</v>
      </c>
      <c r="B3" s="90" t="s">
        <v>15</v>
      </c>
      <c r="C3" s="90"/>
      <c r="D3" s="90"/>
      <c r="E3" s="90"/>
      <c r="F3" s="90"/>
      <c r="G3" s="17"/>
    </row>
    <row r="4" spans="1:8" ht="31.5" customHeight="1">
      <c r="A4" s="89"/>
      <c r="B4" s="18" t="s">
        <v>16</v>
      </c>
      <c r="C4" s="19" t="s">
        <v>17</v>
      </c>
      <c r="D4" s="19" t="s">
        <v>18</v>
      </c>
      <c r="E4" s="20" t="s">
        <v>19</v>
      </c>
      <c r="F4" s="18" t="s">
        <v>20</v>
      </c>
      <c r="G4" s="21" t="s">
        <v>159</v>
      </c>
    </row>
    <row r="5" spans="1:8" ht="370.5">
      <c r="A5" s="99" t="s">
        <v>21</v>
      </c>
      <c r="B5" s="91" t="s">
        <v>82</v>
      </c>
      <c r="C5" s="93">
        <v>14053812</v>
      </c>
      <c r="D5" s="95">
        <v>13937008</v>
      </c>
      <c r="E5" s="97">
        <f>D5/C5</f>
        <v>0.99168880300946105</v>
      </c>
      <c r="F5" s="22" t="s">
        <v>124</v>
      </c>
      <c r="G5" s="77">
        <f>C5-D5</f>
        <v>116804</v>
      </c>
    </row>
    <row r="6" spans="1:8" ht="328.5" customHeight="1">
      <c r="A6" s="100"/>
      <c r="B6" s="92"/>
      <c r="C6" s="94"/>
      <c r="D6" s="96"/>
      <c r="E6" s="98"/>
      <c r="F6" s="74" t="s">
        <v>160</v>
      </c>
      <c r="G6" s="78"/>
    </row>
    <row r="7" spans="1:8" ht="66">
      <c r="A7" s="100"/>
      <c r="B7" s="57" t="s">
        <v>141</v>
      </c>
      <c r="C7" s="58">
        <v>400000</v>
      </c>
      <c r="D7" s="41">
        <v>350774</v>
      </c>
      <c r="E7" s="42">
        <f>D7/C7</f>
        <v>0.87693500000000002</v>
      </c>
      <c r="F7" s="74" t="s">
        <v>161</v>
      </c>
      <c r="G7" s="78">
        <f>C7-D7</f>
        <v>49226</v>
      </c>
    </row>
    <row r="8" spans="1:8" ht="33">
      <c r="A8" s="101"/>
      <c r="B8" s="57" t="s">
        <v>142</v>
      </c>
      <c r="C8" s="58">
        <v>100000</v>
      </c>
      <c r="D8" s="41">
        <v>98690</v>
      </c>
      <c r="E8" s="42">
        <f>D8/C8</f>
        <v>0.9869</v>
      </c>
      <c r="F8" s="74" t="s">
        <v>144</v>
      </c>
      <c r="G8" s="78">
        <f>C8-D8</f>
        <v>1310</v>
      </c>
    </row>
    <row r="9" spans="1:8" ht="17.25" thickBot="1">
      <c r="A9" s="25"/>
      <c r="B9" s="26" t="s">
        <v>22</v>
      </c>
      <c r="C9" s="27">
        <f>SUM(C5:C8)</f>
        <v>14553812</v>
      </c>
      <c r="D9" s="27">
        <f>SUM(D5+D7+D8)</f>
        <v>14386472</v>
      </c>
      <c r="E9" s="28">
        <f>D9/C9</f>
        <v>0.9885019814739946</v>
      </c>
      <c r="F9" s="26"/>
      <c r="G9" s="79">
        <f>C9-D9</f>
        <v>167340</v>
      </c>
    </row>
    <row r="10" spans="1:8" ht="17.25" thickTop="1"/>
  </sheetData>
  <mergeCells count="8">
    <mergeCell ref="A1:H1"/>
    <mergeCell ref="A3:A4"/>
    <mergeCell ref="B3:F3"/>
    <mergeCell ref="B5:B6"/>
    <mergeCell ref="C5:C6"/>
    <mergeCell ref="D5:D6"/>
    <mergeCell ref="E5:E6"/>
    <mergeCell ref="A5:A8"/>
  </mergeCells>
  <phoneticPr fontId="1" type="noConversion"/>
  <pageMargins left="0.70866141732283472" right="0.70866141732283472" top="0.74803149606299213" bottom="0.74803149606299213" header="0.31496062992125984" footer="0.31496062992125984"/>
  <pageSetup paperSize="9" scale="85" orientation="landscape" verticalDpi="0" r:id="rId1"/>
</worksheet>
</file>

<file path=xl/worksheets/sheet3.xml><?xml version="1.0" encoding="utf-8"?>
<worksheet xmlns="http://schemas.openxmlformats.org/spreadsheetml/2006/main" xmlns:r="http://schemas.openxmlformats.org/officeDocument/2006/relationships">
  <dimension ref="A1:H8"/>
  <sheetViews>
    <sheetView topLeftCell="A4" workbookViewId="0">
      <selection activeCell="G5" sqref="G5"/>
    </sheetView>
  </sheetViews>
  <sheetFormatPr defaultRowHeight="16.5"/>
  <cols>
    <col min="1" max="1" width="14.125" customWidth="1"/>
    <col min="2" max="2" width="15.125" customWidth="1"/>
    <col min="3" max="3" width="13.875" customWidth="1"/>
    <col min="4" max="4" width="13.375" customWidth="1"/>
    <col min="5" max="5" width="15.125" customWidth="1"/>
    <col min="6" max="6" width="18.5" customWidth="1"/>
    <col min="7" max="7" width="27.25" customWidth="1"/>
    <col min="8" max="8" width="7.625" hidden="1" customWidth="1"/>
  </cols>
  <sheetData>
    <row r="1" spans="1:8" ht="99.75" customHeight="1">
      <c r="A1" s="87" t="str">
        <f>'107年總表'!A1</f>
        <v>臺南市新化區暨唪口里辦理
「107年度臺南市永康垃圾資源回收(焚化)廠營運階段回饋金」110年度4月份執行情況表</v>
      </c>
      <c r="B1" s="87"/>
      <c r="C1" s="87"/>
      <c r="D1" s="87"/>
      <c r="E1" s="87"/>
      <c r="F1" s="87"/>
      <c r="G1" s="87"/>
      <c r="H1" s="87"/>
    </row>
    <row r="2" spans="1:8" ht="17.25" thickBot="1">
      <c r="A2" t="str">
        <f>'107年總表'!A2</f>
        <v>製表日期：110年5月4日</v>
      </c>
    </row>
    <row r="3" spans="1:8" ht="17.25" thickTop="1">
      <c r="A3" s="88" t="s">
        <v>14</v>
      </c>
      <c r="B3" s="90" t="s">
        <v>32</v>
      </c>
      <c r="C3" s="90"/>
      <c r="D3" s="90"/>
      <c r="E3" s="90"/>
      <c r="F3" s="90"/>
      <c r="G3" s="17"/>
    </row>
    <row r="4" spans="1:8">
      <c r="A4" s="89"/>
      <c r="B4" s="18" t="s">
        <v>16</v>
      </c>
      <c r="C4" s="19" t="s">
        <v>34</v>
      </c>
      <c r="D4" s="19" t="s">
        <v>18</v>
      </c>
      <c r="E4" s="20" t="s">
        <v>19</v>
      </c>
      <c r="F4" s="18" t="s">
        <v>20</v>
      </c>
      <c r="G4" s="21" t="s">
        <v>167</v>
      </c>
    </row>
    <row r="5" spans="1:8" ht="88.5" customHeight="1">
      <c r="A5" s="99" t="s">
        <v>21</v>
      </c>
      <c r="B5" s="57" t="s">
        <v>99</v>
      </c>
      <c r="C5" s="58">
        <v>8399</v>
      </c>
      <c r="D5" s="58">
        <v>7516</v>
      </c>
      <c r="E5" s="24">
        <f>D5/C5</f>
        <v>0.89486843671865701</v>
      </c>
      <c r="F5" s="22" t="s">
        <v>152</v>
      </c>
      <c r="G5" s="54">
        <f>C5-D5</f>
        <v>883</v>
      </c>
    </row>
    <row r="6" spans="1:8" ht="228">
      <c r="A6" s="101"/>
      <c r="B6" s="57" t="s">
        <v>83</v>
      </c>
      <c r="C6" s="58">
        <v>43792</v>
      </c>
      <c r="D6" s="23">
        <v>40207</v>
      </c>
      <c r="E6" s="24">
        <f>D6/C6</f>
        <v>0.91813573255389114</v>
      </c>
      <c r="F6" s="22" t="s">
        <v>148</v>
      </c>
      <c r="G6" s="54">
        <f t="shared" ref="G6:G7" si="0">C6-D6</f>
        <v>3585</v>
      </c>
    </row>
    <row r="7" spans="1:8" ht="17.25" thickBot="1">
      <c r="A7" s="25"/>
      <c r="B7" s="26" t="s">
        <v>100</v>
      </c>
      <c r="C7" s="27">
        <f>SUM(C5:C6)</f>
        <v>52191</v>
      </c>
      <c r="D7" s="27">
        <f>D5+D6</f>
        <v>47723</v>
      </c>
      <c r="E7" s="24">
        <f>D7/C7</f>
        <v>0.91439137015960603</v>
      </c>
      <c r="F7" s="26"/>
      <c r="G7" s="54">
        <f t="shared" si="0"/>
        <v>4468</v>
      </c>
    </row>
    <row r="8" spans="1:8" ht="17.25" thickTop="1"/>
  </sheetData>
  <mergeCells count="4">
    <mergeCell ref="A1:H1"/>
    <mergeCell ref="A3:A4"/>
    <mergeCell ref="B3:F3"/>
    <mergeCell ref="A5:A6"/>
  </mergeCells>
  <phoneticPr fontId="1" type="noConversion"/>
  <pageMargins left="0.70866141732283472" right="0.70866141732283472" top="0.74803149606299213" bottom="0.74803149606299213" header="0.31496062992125984" footer="0.31496062992125984"/>
  <pageSetup paperSize="9" scale="95" orientation="landscape" verticalDpi="0" r:id="rId1"/>
</worksheet>
</file>

<file path=xl/worksheets/sheet4.xml><?xml version="1.0" encoding="utf-8"?>
<worksheet xmlns="http://schemas.openxmlformats.org/spreadsheetml/2006/main" xmlns:r="http://schemas.openxmlformats.org/officeDocument/2006/relationships">
  <dimension ref="A1:H14"/>
  <sheetViews>
    <sheetView topLeftCell="A4" workbookViewId="0">
      <selection activeCell="G5" sqref="G5"/>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9.5" customHeight="1">
      <c r="A1" s="102" t="str">
        <f>'107年總表'!A1</f>
        <v>臺南市新化區暨唪口里辦理
「107年度臺南市永康垃圾資源回收(焚化)廠營運階段回饋金」110年度4月份執行情況表</v>
      </c>
      <c r="B1" s="102"/>
      <c r="C1" s="102"/>
      <c r="D1" s="102"/>
      <c r="E1" s="102"/>
      <c r="F1" s="102"/>
      <c r="G1" s="102"/>
      <c r="H1" s="102"/>
    </row>
    <row r="2" spans="1:8" ht="17.25" thickBot="1">
      <c r="A2" t="str">
        <f>'107年總表'!A2</f>
        <v>製表日期：110年5月4日</v>
      </c>
    </row>
    <row r="3" spans="1:8" ht="17.25" customHeight="1" thickTop="1">
      <c r="A3" s="88" t="s">
        <v>31</v>
      </c>
      <c r="B3" s="90" t="s">
        <v>32</v>
      </c>
      <c r="C3" s="90"/>
      <c r="D3" s="90"/>
      <c r="E3" s="90"/>
      <c r="F3" s="90"/>
      <c r="G3" s="17"/>
    </row>
    <row r="4" spans="1:8">
      <c r="A4" s="89"/>
      <c r="B4" s="18" t="s">
        <v>33</v>
      </c>
      <c r="C4" s="19" t="s">
        <v>34</v>
      </c>
      <c r="D4" s="19" t="s">
        <v>35</v>
      </c>
      <c r="E4" s="20" t="s">
        <v>36</v>
      </c>
      <c r="F4" s="18" t="s">
        <v>37</v>
      </c>
      <c r="G4" s="21" t="s">
        <v>155</v>
      </c>
    </row>
    <row r="5" spans="1:8" ht="52.5" customHeight="1">
      <c r="A5" s="103" t="s">
        <v>38</v>
      </c>
      <c r="B5" s="33" t="s">
        <v>39</v>
      </c>
      <c r="C5" s="23">
        <v>350000</v>
      </c>
      <c r="D5" s="23">
        <v>350000</v>
      </c>
      <c r="E5" s="24">
        <f t="shared" ref="E5:E14" si="0">D5/C5</f>
        <v>1</v>
      </c>
      <c r="F5" s="76" t="s">
        <v>145</v>
      </c>
      <c r="G5" s="48">
        <f>C5-D5</f>
        <v>0</v>
      </c>
    </row>
    <row r="6" spans="1:8" ht="39" customHeight="1">
      <c r="A6" s="104"/>
      <c r="B6" s="29" t="s">
        <v>24</v>
      </c>
      <c r="C6" s="23">
        <v>20000</v>
      </c>
      <c r="D6" s="23">
        <v>19780</v>
      </c>
      <c r="E6" s="24">
        <f t="shared" si="0"/>
        <v>0.98899999999999999</v>
      </c>
      <c r="F6" s="35" t="s">
        <v>108</v>
      </c>
      <c r="G6" s="48">
        <f t="shared" ref="G6:G14" si="1">C6-D6</f>
        <v>220</v>
      </c>
    </row>
    <row r="7" spans="1:8" ht="54" customHeight="1">
      <c r="A7" s="104"/>
      <c r="B7" s="29" t="s">
        <v>25</v>
      </c>
      <c r="C7" s="23">
        <v>100000</v>
      </c>
      <c r="D7" s="23">
        <v>99600</v>
      </c>
      <c r="E7" s="24">
        <f t="shared" si="0"/>
        <v>0.996</v>
      </c>
      <c r="F7" s="35" t="s">
        <v>109</v>
      </c>
      <c r="G7" s="48">
        <f t="shared" si="1"/>
        <v>400</v>
      </c>
    </row>
    <row r="8" spans="1:8" ht="138" customHeight="1">
      <c r="A8" s="104"/>
      <c r="B8" s="29" t="s">
        <v>26</v>
      </c>
      <c r="C8" s="23">
        <v>80000</v>
      </c>
      <c r="D8" s="23">
        <v>80000</v>
      </c>
      <c r="E8" s="24">
        <f t="shared" si="0"/>
        <v>1</v>
      </c>
      <c r="F8" s="76" t="s">
        <v>130</v>
      </c>
      <c r="G8" s="48">
        <f t="shared" si="1"/>
        <v>0</v>
      </c>
    </row>
    <row r="9" spans="1:8" ht="49.5">
      <c r="A9" s="104"/>
      <c r="B9" s="29" t="s">
        <v>27</v>
      </c>
      <c r="C9" s="23">
        <v>50000</v>
      </c>
      <c r="D9" s="23">
        <v>50000</v>
      </c>
      <c r="E9" s="24">
        <f t="shared" si="0"/>
        <v>1</v>
      </c>
      <c r="F9" s="35" t="s">
        <v>121</v>
      </c>
      <c r="G9" s="48">
        <f t="shared" si="1"/>
        <v>0</v>
      </c>
    </row>
    <row r="10" spans="1:8" ht="99.75" customHeight="1">
      <c r="A10" s="104"/>
      <c r="B10" s="29" t="s">
        <v>28</v>
      </c>
      <c r="C10" s="23">
        <v>40000</v>
      </c>
      <c r="D10" s="23">
        <v>40000</v>
      </c>
      <c r="E10" s="24">
        <f t="shared" si="0"/>
        <v>1</v>
      </c>
      <c r="F10" s="76" t="s">
        <v>132</v>
      </c>
      <c r="G10" s="48">
        <f t="shared" si="1"/>
        <v>0</v>
      </c>
    </row>
    <row r="11" spans="1:8" ht="42.75" customHeight="1">
      <c r="A11" s="104"/>
      <c r="B11" s="29" t="s">
        <v>29</v>
      </c>
      <c r="C11" s="23">
        <v>100000</v>
      </c>
      <c r="D11" s="23">
        <v>99000</v>
      </c>
      <c r="E11" s="24">
        <f t="shared" si="0"/>
        <v>0.99</v>
      </c>
      <c r="F11" s="35" t="s">
        <v>106</v>
      </c>
      <c r="G11" s="48">
        <f t="shared" si="1"/>
        <v>1000</v>
      </c>
    </row>
    <row r="12" spans="1:8" ht="237" customHeight="1">
      <c r="A12" s="104"/>
      <c r="B12" s="29" t="s">
        <v>30</v>
      </c>
      <c r="C12" s="23">
        <v>190000</v>
      </c>
      <c r="D12" s="23">
        <v>190000</v>
      </c>
      <c r="E12" s="24">
        <f t="shared" si="0"/>
        <v>1</v>
      </c>
      <c r="F12" s="22" t="s">
        <v>125</v>
      </c>
      <c r="G12" s="48">
        <f t="shared" si="1"/>
        <v>0</v>
      </c>
    </row>
    <row r="13" spans="1:8" ht="85.5">
      <c r="A13" s="59"/>
      <c r="B13" s="29" t="s">
        <v>40</v>
      </c>
      <c r="C13" s="23">
        <v>70000</v>
      </c>
      <c r="D13" s="49">
        <v>70000</v>
      </c>
      <c r="E13" s="24">
        <f>D13/C13</f>
        <v>1</v>
      </c>
      <c r="F13" s="22" t="s">
        <v>138</v>
      </c>
      <c r="G13" s="48">
        <f>C13-D13</f>
        <v>0</v>
      </c>
    </row>
    <row r="14" spans="1:8">
      <c r="A14" s="30"/>
      <c r="B14" s="30" t="s">
        <v>41</v>
      </c>
      <c r="C14" s="23">
        <f>SUM(C5:C13)</f>
        <v>1000000</v>
      </c>
      <c r="D14" s="23">
        <f>SUM(D5:D13)</f>
        <v>998380</v>
      </c>
      <c r="E14" s="24">
        <f t="shared" si="0"/>
        <v>0.99838000000000005</v>
      </c>
      <c r="F14" s="64"/>
      <c r="G14" s="48">
        <f t="shared" si="1"/>
        <v>1620</v>
      </c>
    </row>
  </sheetData>
  <mergeCells count="4">
    <mergeCell ref="A1:H1"/>
    <mergeCell ref="A3:A4"/>
    <mergeCell ref="B3:F3"/>
    <mergeCell ref="A5:A12"/>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5.xml><?xml version="1.0" encoding="utf-8"?>
<worksheet xmlns="http://schemas.openxmlformats.org/spreadsheetml/2006/main" xmlns:r="http://schemas.openxmlformats.org/officeDocument/2006/relationships">
  <dimension ref="A1:H14"/>
  <sheetViews>
    <sheetView workbookViewId="0">
      <selection activeCell="B12" sqref="B12"/>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8" customHeight="1">
      <c r="A1" s="102" t="str">
        <f>'107年總表'!A1</f>
        <v>臺南市新化區暨唪口里辦理
「107年度臺南市永康垃圾資源回收(焚化)廠營運階段回饋金」110年度4月份執行情況表</v>
      </c>
      <c r="B1" s="102"/>
      <c r="C1" s="102"/>
      <c r="D1" s="102"/>
      <c r="E1" s="102"/>
      <c r="F1" s="102"/>
      <c r="G1" s="102"/>
      <c r="H1" s="102"/>
    </row>
    <row r="2" spans="1:8" ht="17.25" thickBot="1">
      <c r="A2" t="str">
        <f>'107年總表'!A2</f>
        <v>製表日期：110年5月4日</v>
      </c>
    </row>
    <row r="3" spans="1:8" ht="17.25" customHeight="1" thickTop="1">
      <c r="A3" s="88" t="s">
        <v>31</v>
      </c>
      <c r="B3" s="90" t="s">
        <v>32</v>
      </c>
      <c r="C3" s="90"/>
      <c r="D3" s="90"/>
      <c r="E3" s="90"/>
      <c r="F3" s="90"/>
      <c r="G3" s="17"/>
    </row>
    <row r="4" spans="1:8">
      <c r="A4" s="89"/>
      <c r="B4" s="18" t="s">
        <v>33</v>
      </c>
      <c r="C4" s="19" t="s">
        <v>34</v>
      </c>
      <c r="D4" s="19" t="s">
        <v>35</v>
      </c>
      <c r="E4" s="20" t="s">
        <v>36</v>
      </c>
      <c r="F4" s="18" t="s">
        <v>37</v>
      </c>
      <c r="G4" s="21" t="s">
        <v>80</v>
      </c>
    </row>
    <row r="5" spans="1:8" ht="142.5">
      <c r="A5" s="104" t="s">
        <v>42</v>
      </c>
      <c r="B5" s="29" t="s">
        <v>87</v>
      </c>
      <c r="C5" s="23">
        <v>450000</v>
      </c>
      <c r="D5" s="23">
        <v>450000</v>
      </c>
      <c r="E5" s="24">
        <f t="shared" ref="E5:E13" si="0">D5/C5</f>
        <v>1</v>
      </c>
      <c r="F5" s="68" t="s">
        <v>143</v>
      </c>
      <c r="G5" s="48">
        <f>C5-D5</f>
        <v>0</v>
      </c>
    </row>
    <row r="6" spans="1:8" ht="45.75" customHeight="1">
      <c r="A6" s="104"/>
      <c r="B6" s="29" t="s">
        <v>44</v>
      </c>
      <c r="C6" s="23">
        <v>90000</v>
      </c>
      <c r="D6" s="23">
        <v>90000</v>
      </c>
      <c r="E6" s="24">
        <f t="shared" si="0"/>
        <v>1</v>
      </c>
      <c r="F6" s="22" t="s">
        <v>136</v>
      </c>
      <c r="G6" s="48">
        <f t="shared" ref="G6:G13" si="1">C6-D6</f>
        <v>0</v>
      </c>
    </row>
    <row r="7" spans="1:8" ht="42.75">
      <c r="A7" s="104"/>
      <c r="B7" s="29" t="s">
        <v>45</v>
      </c>
      <c r="C7" s="23">
        <v>90000</v>
      </c>
      <c r="D7" s="23">
        <v>90000</v>
      </c>
      <c r="E7" s="24">
        <f t="shared" si="0"/>
        <v>1</v>
      </c>
      <c r="F7" s="47" t="s">
        <v>101</v>
      </c>
      <c r="G7" s="48">
        <f t="shared" si="1"/>
        <v>0</v>
      </c>
    </row>
    <row r="8" spans="1:8" ht="150.75" customHeight="1">
      <c r="A8" s="104"/>
      <c r="B8" s="29" t="s">
        <v>46</v>
      </c>
      <c r="C8" s="23">
        <v>90000</v>
      </c>
      <c r="D8" s="23">
        <v>90000</v>
      </c>
      <c r="E8" s="24">
        <f t="shared" si="0"/>
        <v>1</v>
      </c>
      <c r="F8" s="22" t="s">
        <v>127</v>
      </c>
      <c r="G8" s="48">
        <f t="shared" si="1"/>
        <v>0</v>
      </c>
    </row>
    <row r="9" spans="1:8" ht="62.25" customHeight="1">
      <c r="A9" s="104"/>
      <c r="B9" s="29" t="s">
        <v>47</v>
      </c>
      <c r="C9" s="23">
        <v>70000</v>
      </c>
      <c r="D9" s="23">
        <v>70000</v>
      </c>
      <c r="E9" s="24">
        <f t="shared" si="0"/>
        <v>1</v>
      </c>
      <c r="F9" s="22" t="s">
        <v>114</v>
      </c>
      <c r="G9" s="48">
        <f t="shared" si="1"/>
        <v>0</v>
      </c>
    </row>
    <row r="10" spans="1:8" ht="85.5">
      <c r="A10" s="46"/>
      <c r="B10" s="43" t="s">
        <v>48</v>
      </c>
      <c r="C10" s="41">
        <v>110000</v>
      </c>
      <c r="D10" s="41">
        <v>110000</v>
      </c>
      <c r="E10" s="42">
        <f t="shared" si="0"/>
        <v>1</v>
      </c>
      <c r="F10" s="22" t="s">
        <v>133</v>
      </c>
      <c r="G10" s="48">
        <f t="shared" si="1"/>
        <v>0</v>
      </c>
    </row>
    <row r="11" spans="1:8" ht="54.75" customHeight="1">
      <c r="A11" s="63"/>
      <c r="B11" s="43" t="s">
        <v>89</v>
      </c>
      <c r="C11" s="41">
        <v>70000</v>
      </c>
      <c r="D11" s="41">
        <v>70000</v>
      </c>
      <c r="E11" s="42">
        <f t="shared" si="0"/>
        <v>1</v>
      </c>
      <c r="F11" s="47" t="s">
        <v>102</v>
      </c>
      <c r="G11" s="48">
        <f t="shared" si="1"/>
        <v>0</v>
      </c>
    </row>
    <row r="12" spans="1:8" ht="71.25">
      <c r="A12" s="55"/>
      <c r="B12" s="29" t="s">
        <v>43</v>
      </c>
      <c r="C12" s="23">
        <v>30000</v>
      </c>
      <c r="D12" s="49">
        <v>30000</v>
      </c>
      <c r="E12" s="24">
        <f>D12/C12</f>
        <v>1</v>
      </c>
      <c r="F12" s="68" t="s">
        <v>139</v>
      </c>
      <c r="G12" s="48">
        <f>C12-D12</f>
        <v>0</v>
      </c>
    </row>
    <row r="13" spans="1:8" ht="17.25" thickBot="1">
      <c r="A13" s="25"/>
      <c r="B13" s="26" t="s">
        <v>41</v>
      </c>
      <c r="C13" s="27">
        <f>SUM(C5:C12)</f>
        <v>1000000</v>
      </c>
      <c r="D13" s="27">
        <f>SUM(D5:D12)</f>
        <v>1000000</v>
      </c>
      <c r="E13" s="28">
        <f t="shared" si="0"/>
        <v>1</v>
      </c>
      <c r="F13" s="65"/>
      <c r="G13" s="48">
        <f t="shared" si="1"/>
        <v>0</v>
      </c>
    </row>
    <row r="14" spans="1:8" ht="17.25" thickTop="1"/>
  </sheetData>
  <mergeCells count="4">
    <mergeCell ref="A1:H1"/>
    <mergeCell ref="A3:A4"/>
    <mergeCell ref="B3:F3"/>
    <mergeCell ref="A5:A9"/>
  </mergeCells>
  <phoneticPr fontId="1" type="noConversion"/>
  <pageMargins left="0.70866141732283472" right="0.70866141732283472" top="0.74803149606299213" bottom="0.74803149606299213" header="0.31496062992125984" footer="0.31496062992125984"/>
  <pageSetup paperSize="9" scale="75" orientation="landscape" verticalDpi="0" r:id="rId1"/>
</worksheet>
</file>

<file path=xl/worksheets/sheet6.xml><?xml version="1.0" encoding="utf-8"?>
<worksheet xmlns="http://schemas.openxmlformats.org/spreadsheetml/2006/main" xmlns:r="http://schemas.openxmlformats.org/officeDocument/2006/relationships">
  <dimension ref="A1:H11"/>
  <sheetViews>
    <sheetView workbookViewId="0">
      <selection activeCell="F10" sqref="F10"/>
    </sheetView>
  </sheetViews>
  <sheetFormatPr defaultRowHeight="16.5"/>
  <cols>
    <col min="1" max="1" width="7.375" customWidth="1"/>
    <col min="2" max="2" width="28.125" customWidth="1"/>
    <col min="3" max="3" width="15.75" customWidth="1"/>
    <col min="4" max="4" width="15" customWidth="1"/>
    <col min="5" max="5" width="15.75" customWidth="1"/>
    <col min="6" max="6" width="38.75" customWidth="1"/>
    <col min="7" max="7" width="13.875" bestFit="1" customWidth="1"/>
  </cols>
  <sheetData>
    <row r="1" spans="1:8" ht="79.5" customHeight="1">
      <c r="A1" s="102" t="str">
        <f>'107年總表'!A1</f>
        <v>臺南市新化區暨唪口里辦理
「107年度臺南市永康垃圾資源回收(焚化)廠營運階段回饋金」110年度4月份執行情況表</v>
      </c>
      <c r="B1" s="102"/>
      <c r="C1" s="102"/>
      <c r="D1" s="102"/>
      <c r="E1" s="102"/>
      <c r="F1" s="102"/>
      <c r="G1" s="102"/>
      <c r="H1" s="102"/>
    </row>
    <row r="2" spans="1:8" ht="17.25" thickBot="1">
      <c r="A2" t="str">
        <f>'107年總表'!A2</f>
        <v>製表日期：110年5月4日</v>
      </c>
    </row>
    <row r="3" spans="1:8" ht="17.25" customHeight="1" thickTop="1">
      <c r="A3" s="88" t="s">
        <v>31</v>
      </c>
      <c r="B3" s="90" t="s">
        <v>32</v>
      </c>
      <c r="C3" s="90"/>
      <c r="D3" s="90"/>
      <c r="E3" s="90"/>
      <c r="F3" s="90"/>
      <c r="G3" s="17"/>
    </row>
    <row r="4" spans="1:8">
      <c r="A4" s="89"/>
      <c r="B4" s="18" t="s">
        <v>33</v>
      </c>
      <c r="C4" s="19" t="s">
        <v>34</v>
      </c>
      <c r="D4" s="19" t="s">
        <v>35</v>
      </c>
      <c r="E4" s="20" t="s">
        <v>36</v>
      </c>
      <c r="F4" s="18" t="s">
        <v>37</v>
      </c>
      <c r="G4" s="21" t="s">
        <v>80</v>
      </c>
    </row>
    <row r="5" spans="1:8" ht="145.5" customHeight="1">
      <c r="A5" s="103" t="s">
        <v>49</v>
      </c>
      <c r="B5" s="29" t="s">
        <v>50</v>
      </c>
      <c r="C5" s="23">
        <v>610000</v>
      </c>
      <c r="D5" s="23">
        <v>610000</v>
      </c>
      <c r="E5" s="24">
        <f t="shared" ref="E5:E11" si="0">D5/C5</f>
        <v>1</v>
      </c>
      <c r="F5" s="22" t="s">
        <v>151</v>
      </c>
      <c r="G5" s="48">
        <f>C5-D5</f>
        <v>0</v>
      </c>
    </row>
    <row r="6" spans="1:8" ht="57" customHeight="1">
      <c r="A6" s="104"/>
      <c r="B6" s="29" t="s">
        <v>52</v>
      </c>
      <c r="C6" s="23">
        <v>80000</v>
      </c>
      <c r="D6" s="23">
        <v>80000</v>
      </c>
      <c r="E6" s="24">
        <f t="shared" si="0"/>
        <v>1</v>
      </c>
      <c r="F6" s="47" t="s">
        <v>153</v>
      </c>
      <c r="G6" s="48">
        <f t="shared" ref="G6:G11" si="1">C6-D6</f>
        <v>0</v>
      </c>
    </row>
    <row r="7" spans="1:8" ht="85.5">
      <c r="A7" s="104"/>
      <c r="B7" s="29" t="s">
        <v>53</v>
      </c>
      <c r="C7" s="23">
        <v>100000</v>
      </c>
      <c r="D7" s="23">
        <v>100000</v>
      </c>
      <c r="E7" s="24">
        <f t="shared" si="0"/>
        <v>1</v>
      </c>
      <c r="F7" s="47" t="s">
        <v>118</v>
      </c>
      <c r="G7" s="48">
        <f t="shared" si="1"/>
        <v>0</v>
      </c>
    </row>
    <row r="8" spans="1:8" ht="49.5">
      <c r="A8" s="104"/>
      <c r="B8" s="29" t="s">
        <v>54</v>
      </c>
      <c r="C8" s="23">
        <v>60000</v>
      </c>
      <c r="D8" s="49">
        <v>60000</v>
      </c>
      <c r="E8" s="24">
        <f t="shared" si="0"/>
        <v>1</v>
      </c>
      <c r="F8" s="47" t="s">
        <v>107</v>
      </c>
      <c r="G8" s="48">
        <f t="shared" si="1"/>
        <v>0</v>
      </c>
    </row>
    <row r="9" spans="1:8" ht="128.25">
      <c r="A9" s="104"/>
      <c r="B9" s="29" t="s">
        <v>55</v>
      </c>
      <c r="C9" s="23">
        <v>100000</v>
      </c>
      <c r="D9" s="23">
        <v>100000</v>
      </c>
      <c r="E9" s="24">
        <f t="shared" si="0"/>
        <v>1</v>
      </c>
      <c r="F9" s="22" t="s">
        <v>129</v>
      </c>
      <c r="G9" s="48">
        <f t="shared" si="1"/>
        <v>0</v>
      </c>
    </row>
    <row r="10" spans="1:8" ht="142.5">
      <c r="A10" s="104"/>
      <c r="B10" s="29" t="s">
        <v>51</v>
      </c>
      <c r="C10" s="23">
        <v>50000</v>
      </c>
      <c r="D10" s="49">
        <v>50000</v>
      </c>
      <c r="E10" s="24">
        <f>D10/C10</f>
        <v>1</v>
      </c>
      <c r="F10" s="22" t="s">
        <v>157</v>
      </c>
      <c r="G10" s="48">
        <f>C10-D10</f>
        <v>0</v>
      </c>
    </row>
    <row r="11" spans="1:8">
      <c r="A11" s="105"/>
      <c r="B11" s="30" t="s">
        <v>41</v>
      </c>
      <c r="C11" s="23">
        <f>SUM(C5:C10)</f>
        <v>1000000</v>
      </c>
      <c r="D11" s="23">
        <f>SUM(D5:D10)</f>
        <v>1000000</v>
      </c>
      <c r="E11" s="24">
        <f t="shared" si="0"/>
        <v>1</v>
      </c>
      <c r="F11" s="47"/>
      <c r="G11" s="48">
        <f t="shared" si="1"/>
        <v>0</v>
      </c>
    </row>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dimension ref="A1:H8"/>
  <sheetViews>
    <sheetView workbookViewId="0">
      <selection activeCell="D5" sqref="D5"/>
    </sheetView>
  </sheetViews>
  <sheetFormatPr defaultRowHeight="16.5"/>
  <cols>
    <col min="1" max="1" width="7.375" customWidth="1"/>
    <col min="2" max="2" width="28.125" customWidth="1"/>
    <col min="3" max="5" width="15.75" customWidth="1"/>
    <col min="6" max="6" width="37.375" customWidth="1"/>
    <col min="7" max="7" width="13.875" bestFit="1" customWidth="1"/>
  </cols>
  <sheetData>
    <row r="1" spans="1:8" ht="78.75" customHeight="1">
      <c r="A1" s="102" t="str">
        <f>'107年總表'!A1</f>
        <v>臺南市新化區暨唪口里辦理
「107年度臺南市永康垃圾資源回收(焚化)廠營運階段回饋金」110年度4月份執行情況表</v>
      </c>
      <c r="B1" s="102"/>
      <c r="C1" s="102"/>
      <c r="D1" s="102"/>
      <c r="E1" s="102"/>
      <c r="F1" s="102"/>
      <c r="G1" s="102"/>
      <c r="H1" s="62"/>
    </row>
    <row r="2" spans="1:8" ht="17.25" thickBot="1">
      <c r="A2" t="str">
        <f>'107年總表'!A2</f>
        <v>製表日期：110年5月4日</v>
      </c>
    </row>
    <row r="3" spans="1:8" ht="17.25" thickTop="1">
      <c r="A3" s="88" t="s">
        <v>14</v>
      </c>
      <c r="B3" s="90" t="s">
        <v>15</v>
      </c>
      <c r="C3" s="90"/>
      <c r="D3" s="90"/>
      <c r="E3" s="90"/>
      <c r="F3" s="90"/>
      <c r="G3" s="17"/>
    </row>
    <row r="4" spans="1:8">
      <c r="A4" s="89"/>
      <c r="B4" s="18" t="s">
        <v>16</v>
      </c>
      <c r="C4" s="19" t="s">
        <v>17</v>
      </c>
      <c r="D4" s="19" t="s">
        <v>18</v>
      </c>
      <c r="E4" s="20" t="s">
        <v>19</v>
      </c>
      <c r="F4" s="18" t="s">
        <v>20</v>
      </c>
      <c r="G4" s="21" t="s">
        <v>155</v>
      </c>
    </row>
    <row r="5" spans="1:8" ht="181.5">
      <c r="A5" s="103" t="s">
        <v>23</v>
      </c>
      <c r="B5" s="60" t="s">
        <v>84</v>
      </c>
      <c r="C5" s="61">
        <v>2791259</v>
      </c>
      <c r="D5" s="23">
        <v>2600802</v>
      </c>
      <c r="E5" s="24">
        <f>D5/C5</f>
        <v>0.93176663290651285</v>
      </c>
      <c r="F5" s="73" t="s">
        <v>134</v>
      </c>
      <c r="G5" s="72">
        <f>C5-D5</f>
        <v>190457</v>
      </c>
    </row>
    <row r="6" spans="1:8" ht="49.5">
      <c r="A6" s="105"/>
      <c r="B6" s="31" t="s">
        <v>56</v>
      </c>
      <c r="C6" s="23">
        <v>1799658</v>
      </c>
      <c r="D6" s="23">
        <v>1799658</v>
      </c>
      <c r="E6" s="24">
        <f t="shared" ref="E6" si="0">D6/C6</f>
        <v>1</v>
      </c>
      <c r="F6" s="73" t="s">
        <v>123</v>
      </c>
      <c r="G6" s="50">
        <f>C6-D6</f>
        <v>0</v>
      </c>
    </row>
    <row r="7" spans="1:8" ht="17.25" thickBot="1">
      <c r="A7" s="25"/>
      <c r="B7" s="26" t="s">
        <v>22</v>
      </c>
      <c r="C7" s="27">
        <f>SUM(C5:C6)</f>
        <v>4590917</v>
      </c>
      <c r="D7" s="27">
        <f>SUM(D5:D6)</f>
        <v>4400460</v>
      </c>
      <c r="E7" s="28">
        <f>D7/C7</f>
        <v>0.95851438830194491</v>
      </c>
      <c r="F7" s="26"/>
      <c r="G7" s="27">
        <f>C7-D7</f>
        <v>190457</v>
      </c>
    </row>
    <row r="8" spans="1:8" ht="17.25" thickTop="1"/>
  </sheetData>
  <mergeCells count="4">
    <mergeCell ref="A3:A4"/>
    <mergeCell ref="B3:F3"/>
    <mergeCell ref="A5:A6"/>
    <mergeCell ref="A1:G1"/>
  </mergeCells>
  <phoneticPr fontId="1" type="noConversion"/>
  <pageMargins left="0.70866141732283472" right="0.70866141732283472" top="0.74803149606299213" bottom="0.74803149606299213" header="0.31496062992125984" footer="0.31496062992125984"/>
  <pageSetup paperSize="9" scale="95" orientation="landscape" verticalDpi="0" r:id="rId1"/>
</worksheet>
</file>

<file path=xl/worksheets/sheet8.xml><?xml version="1.0" encoding="utf-8"?>
<worksheet xmlns="http://schemas.openxmlformats.org/spreadsheetml/2006/main" xmlns:r="http://schemas.openxmlformats.org/officeDocument/2006/relationships">
  <dimension ref="A1:H17"/>
  <sheetViews>
    <sheetView topLeftCell="A10" workbookViewId="0">
      <selection activeCell="I14" sqref="I14"/>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3.5" customHeight="1">
      <c r="A1" s="102" t="str">
        <f>'107年總表'!A1</f>
        <v>臺南市新化區暨唪口里辦理
「107年度臺南市永康垃圾資源回收(焚化)廠營運階段回饋金」110年度4月份執行情況表</v>
      </c>
      <c r="B1" s="102"/>
      <c r="C1" s="102"/>
      <c r="D1" s="102"/>
      <c r="E1" s="102"/>
      <c r="F1" s="102"/>
      <c r="G1" s="102"/>
      <c r="H1" s="102"/>
    </row>
    <row r="2" spans="1:8" ht="17.25" thickBot="1">
      <c r="A2" t="str">
        <f>'107年總表'!A2</f>
        <v>製表日期：110年5月4日</v>
      </c>
    </row>
    <row r="3" spans="1:8" ht="17.25" customHeight="1" thickTop="1">
      <c r="A3" s="88" t="s">
        <v>31</v>
      </c>
      <c r="B3" s="106" t="s">
        <v>32</v>
      </c>
      <c r="C3" s="107"/>
      <c r="D3" s="107"/>
      <c r="E3" s="107"/>
      <c r="F3" s="107"/>
      <c r="G3" s="108"/>
    </row>
    <row r="4" spans="1:8">
      <c r="A4" s="89"/>
      <c r="B4" s="18" t="s">
        <v>33</v>
      </c>
      <c r="C4" s="19" t="s">
        <v>34</v>
      </c>
      <c r="D4" s="19" t="s">
        <v>35</v>
      </c>
      <c r="E4" s="20" t="s">
        <v>36</v>
      </c>
      <c r="F4" s="32" t="s">
        <v>37</v>
      </c>
      <c r="G4" s="21" t="s">
        <v>154</v>
      </c>
    </row>
    <row r="5" spans="1:8" ht="142.5">
      <c r="A5" s="103" t="s">
        <v>57</v>
      </c>
      <c r="B5" s="33" t="s">
        <v>90</v>
      </c>
      <c r="C5" s="23">
        <v>310000</v>
      </c>
      <c r="D5" s="23">
        <v>310000</v>
      </c>
      <c r="E5" s="24">
        <f t="shared" ref="E5:E16" si="0">D5/C5</f>
        <v>1</v>
      </c>
      <c r="F5" s="70" t="s">
        <v>162</v>
      </c>
      <c r="G5" s="48">
        <f>C5-D5</f>
        <v>0</v>
      </c>
    </row>
    <row r="6" spans="1:8" ht="33">
      <c r="A6" s="104"/>
      <c r="B6" s="33" t="s">
        <v>91</v>
      </c>
      <c r="C6" s="23">
        <v>0</v>
      </c>
      <c r="D6" s="23"/>
      <c r="E6" s="24">
        <v>0</v>
      </c>
      <c r="F6" s="22"/>
      <c r="G6" s="48">
        <f t="shared" ref="G6:G16" si="1">C6-D6</f>
        <v>0</v>
      </c>
    </row>
    <row r="7" spans="1:8" ht="156.75">
      <c r="A7" s="104"/>
      <c r="B7" s="33" t="s">
        <v>92</v>
      </c>
      <c r="C7" s="23">
        <v>112000</v>
      </c>
      <c r="D7" s="23">
        <v>111930</v>
      </c>
      <c r="E7" s="24">
        <f t="shared" si="0"/>
        <v>0.99937500000000001</v>
      </c>
      <c r="F7" s="22" t="s">
        <v>147</v>
      </c>
      <c r="G7" s="48">
        <f t="shared" si="1"/>
        <v>70</v>
      </c>
    </row>
    <row r="8" spans="1:8" ht="33">
      <c r="A8" s="104"/>
      <c r="B8" s="33" t="s">
        <v>58</v>
      </c>
      <c r="C8" s="23">
        <v>18000</v>
      </c>
      <c r="D8" s="49">
        <v>17600</v>
      </c>
      <c r="E8" s="24">
        <f t="shared" si="0"/>
        <v>0.97777777777777775</v>
      </c>
      <c r="F8" s="70" t="s">
        <v>146</v>
      </c>
      <c r="G8" s="48">
        <f t="shared" si="1"/>
        <v>400</v>
      </c>
    </row>
    <row r="9" spans="1:8" ht="42.75">
      <c r="A9" s="104"/>
      <c r="B9" s="33" t="s">
        <v>59</v>
      </c>
      <c r="C9" s="23">
        <v>98000</v>
      </c>
      <c r="D9" s="49">
        <v>98000</v>
      </c>
      <c r="E9" s="24">
        <f t="shared" si="0"/>
        <v>1</v>
      </c>
      <c r="F9" s="47" t="s">
        <v>110</v>
      </c>
      <c r="G9" s="48">
        <f t="shared" si="1"/>
        <v>0</v>
      </c>
    </row>
    <row r="10" spans="1:8" ht="85.5">
      <c r="A10" s="104"/>
      <c r="B10" s="33" t="s">
        <v>60</v>
      </c>
      <c r="C10" s="23">
        <v>120000</v>
      </c>
      <c r="D10" s="23">
        <v>120000</v>
      </c>
      <c r="E10" s="24">
        <f t="shared" si="0"/>
        <v>1</v>
      </c>
      <c r="F10" s="70" t="s">
        <v>116</v>
      </c>
      <c r="G10" s="48">
        <f t="shared" si="1"/>
        <v>0</v>
      </c>
    </row>
    <row r="11" spans="1:8" ht="57">
      <c r="A11" s="104"/>
      <c r="B11" s="33" t="s">
        <v>61</v>
      </c>
      <c r="C11" s="23">
        <v>96000</v>
      </c>
      <c r="D11" s="23">
        <v>96000</v>
      </c>
      <c r="E11" s="24">
        <f t="shared" si="0"/>
        <v>1</v>
      </c>
      <c r="F11" s="51" t="s">
        <v>104</v>
      </c>
      <c r="G11" s="48">
        <f t="shared" si="1"/>
        <v>0</v>
      </c>
    </row>
    <row r="12" spans="1:8" ht="57">
      <c r="A12" s="104"/>
      <c r="B12" s="40" t="s">
        <v>62</v>
      </c>
      <c r="C12" s="41">
        <v>96000</v>
      </c>
      <c r="D12" s="41">
        <v>96000</v>
      </c>
      <c r="E12" s="42">
        <f t="shared" si="0"/>
        <v>1</v>
      </c>
      <c r="F12" s="66" t="s">
        <v>103</v>
      </c>
      <c r="G12" s="48">
        <f t="shared" si="1"/>
        <v>0</v>
      </c>
    </row>
    <row r="13" spans="1:8" ht="42.75">
      <c r="A13" s="104"/>
      <c r="B13" s="40" t="s">
        <v>93</v>
      </c>
      <c r="C13" s="41">
        <v>50000</v>
      </c>
      <c r="D13" s="41">
        <v>50000</v>
      </c>
      <c r="E13" s="42">
        <f t="shared" si="0"/>
        <v>1</v>
      </c>
      <c r="F13" s="69" t="s">
        <v>115</v>
      </c>
      <c r="G13" s="48">
        <f t="shared" si="1"/>
        <v>0</v>
      </c>
    </row>
    <row r="14" spans="1:8" ht="42.75">
      <c r="A14" s="104"/>
      <c r="B14" s="40" t="s">
        <v>63</v>
      </c>
      <c r="C14" s="41">
        <v>50000</v>
      </c>
      <c r="D14" s="41">
        <v>50000</v>
      </c>
      <c r="E14" s="42">
        <f t="shared" si="0"/>
        <v>1</v>
      </c>
      <c r="F14" s="66" t="s">
        <v>119</v>
      </c>
      <c r="G14" s="48">
        <f t="shared" si="1"/>
        <v>0</v>
      </c>
    </row>
    <row r="15" spans="1:8" ht="128.25">
      <c r="A15" s="104"/>
      <c r="B15" s="40" t="s">
        <v>94</v>
      </c>
      <c r="C15" s="41">
        <v>50000</v>
      </c>
      <c r="D15" s="41">
        <v>41450</v>
      </c>
      <c r="E15" s="42">
        <f t="shared" si="0"/>
        <v>0.82899999999999996</v>
      </c>
      <c r="F15" s="69" t="s">
        <v>165</v>
      </c>
      <c r="G15" s="48">
        <f t="shared" si="1"/>
        <v>8550</v>
      </c>
    </row>
    <row r="16" spans="1:8" ht="17.25" thickBot="1">
      <c r="A16" s="109"/>
      <c r="B16" s="26" t="s">
        <v>41</v>
      </c>
      <c r="C16" s="27">
        <f>SUM(C5:C15)</f>
        <v>1000000</v>
      </c>
      <c r="D16" s="27">
        <f>SUM(D5:D15)</f>
        <v>990980</v>
      </c>
      <c r="E16" s="28">
        <f t="shared" si="0"/>
        <v>0.99097999999999997</v>
      </c>
      <c r="F16" s="67"/>
      <c r="G16" s="48">
        <f t="shared" si="1"/>
        <v>9020</v>
      </c>
    </row>
    <row r="17" ht="17.25" thickTop="1"/>
  </sheetData>
  <mergeCells count="4">
    <mergeCell ref="A1:H1"/>
    <mergeCell ref="A3:A4"/>
    <mergeCell ref="B3:G3"/>
    <mergeCell ref="A5:A16"/>
  </mergeCells>
  <phoneticPr fontId="1" type="noConversion"/>
  <pageMargins left="0.70866141732283472" right="0.70866141732283472" top="0.74803149606299213" bottom="0.74803149606299213" header="0.31496062992125984" footer="0.31496062992125984"/>
  <pageSetup paperSize="9" scale="65" orientation="landscape" verticalDpi="0" r:id="rId1"/>
</worksheet>
</file>

<file path=xl/worksheets/sheet9.xml><?xml version="1.0" encoding="utf-8"?>
<worksheet xmlns="http://schemas.openxmlformats.org/spreadsheetml/2006/main" xmlns:r="http://schemas.openxmlformats.org/officeDocument/2006/relationships">
  <dimension ref="A1:H15"/>
  <sheetViews>
    <sheetView topLeftCell="A10" workbookViewId="0">
      <selection activeCell="F35" sqref="F35"/>
    </sheetView>
  </sheetViews>
  <sheetFormatPr defaultRowHeight="16.5"/>
  <cols>
    <col min="1" max="1" width="7.375" customWidth="1"/>
    <col min="2" max="2" width="30.75" customWidth="1"/>
    <col min="3" max="5" width="15.75" customWidth="1"/>
    <col min="6" max="6" width="38.75" customWidth="1"/>
    <col min="7" max="7" width="12.875" customWidth="1"/>
  </cols>
  <sheetData>
    <row r="1" spans="1:8" ht="75" customHeight="1">
      <c r="A1" s="102" t="str">
        <f>'107年總表'!A1</f>
        <v>臺南市新化區暨唪口里辦理
「107年度臺南市永康垃圾資源回收(焚化)廠營運階段回饋金」110年度4月份執行情況表</v>
      </c>
      <c r="B1" s="102"/>
      <c r="C1" s="102"/>
      <c r="D1" s="102"/>
      <c r="E1" s="102"/>
      <c r="F1" s="102"/>
      <c r="G1" s="102"/>
      <c r="H1" s="102"/>
    </row>
    <row r="2" spans="1:8" ht="17.25" thickBot="1">
      <c r="A2" t="str">
        <f>'107年總表'!A2</f>
        <v>製表日期：110年5月4日</v>
      </c>
    </row>
    <row r="3" spans="1:8" ht="17.25" customHeight="1" thickTop="1">
      <c r="A3" s="88" t="s">
        <v>31</v>
      </c>
      <c r="B3" s="90" t="s">
        <v>32</v>
      </c>
      <c r="C3" s="90"/>
      <c r="D3" s="90"/>
      <c r="E3" s="90"/>
      <c r="F3" s="90"/>
      <c r="G3" s="17"/>
    </row>
    <row r="4" spans="1:8">
      <c r="A4" s="89"/>
      <c r="B4" s="18" t="s">
        <v>33</v>
      </c>
      <c r="C4" s="19" t="s">
        <v>34</v>
      </c>
      <c r="D4" s="19" t="s">
        <v>35</v>
      </c>
      <c r="E4" s="20" t="s">
        <v>36</v>
      </c>
      <c r="F4" s="18" t="s">
        <v>37</v>
      </c>
      <c r="G4" s="21" t="s">
        <v>158</v>
      </c>
    </row>
    <row r="5" spans="1:8" ht="99">
      <c r="A5" s="110" t="s">
        <v>72</v>
      </c>
      <c r="B5" s="29" t="s">
        <v>73</v>
      </c>
      <c r="C5" s="23">
        <v>430000</v>
      </c>
      <c r="D5" s="23">
        <v>319272</v>
      </c>
      <c r="E5" s="24">
        <f t="shared" ref="E5:E14" si="0">D5/C5</f>
        <v>0.7424930232558139</v>
      </c>
      <c r="F5" s="29" t="s">
        <v>137</v>
      </c>
      <c r="G5" s="48">
        <f>C5-D5</f>
        <v>110728</v>
      </c>
    </row>
    <row r="6" spans="1:8" ht="156" customHeight="1">
      <c r="A6" s="110"/>
      <c r="B6" s="29" t="s">
        <v>74</v>
      </c>
      <c r="C6" s="23">
        <v>40000</v>
      </c>
      <c r="D6" s="49">
        <v>40000</v>
      </c>
      <c r="E6" s="24">
        <f>D6/C6</f>
        <v>1</v>
      </c>
      <c r="F6" s="75" t="s">
        <v>131</v>
      </c>
      <c r="G6" s="48">
        <f>C6-D6</f>
        <v>0</v>
      </c>
    </row>
    <row r="7" spans="1:8" ht="400.5" customHeight="1">
      <c r="A7" s="110"/>
      <c r="B7" s="29" t="s">
        <v>75</v>
      </c>
      <c r="C7" s="23">
        <v>90000</v>
      </c>
      <c r="D7" s="49">
        <v>90000</v>
      </c>
      <c r="E7" s="24">
        <f t="shared" si="0"/>
        <v>1</v>
      </c>
      <c r="F7" s="29" t="s">
        <v>128</v>
      </c>
      <c r="G7" s="48">
        <f t="shared" ref="G7:G14" si="1">C7-D7</f>
        <v>0</v>
      </c>
    </row>
    <row r="8" spans="1:8" ht="81.75" customHeight="1">
      <c r="A8" s="110"/>
      <c r="B8" s="29" t="s">
        <v>86</v>
      </c>
      <c r="C8" s="23">
        <v>30000</v>
      </c>
      <c r="D8" s="23">
        <v>30000</v>
      </c>
      <c r="E8" s="24">
        <f t="shared" si="0"/>
        <v>1</v>
      </c>
      <c r="F8" s="29" t="s">
        <v>122</v>
      </c>
      <c r="G8" s="48">
        <f t="shared" si="1"/>
        <v>0</v>
      </c>
    </row>
    <row r="9" spans="1:8" ht="115.5">
      <c r="A9" s="110"/>
      <c r="B9" s="29" t="s">
        <v>76</v>
      </c>
      <c r="C9" s="36">
        <v>160000</v>
      </c>
      <c r="D9" s="36">
        <v>160000</v>
      </c>
      <c r="E9" s="37">
        <f t="shared" si="0"/>
        <v>1</v>
      </c>
      <c r="F9" s="29" t="s">
        <v>111</v>
      </c>
      <c r="G9" s="48">
        <f t="shared" si="1"/>
        <v>0</v>
      </c>
    </row>
    <row r="10" spans="1:8" ht="66">
      <c r="A10" s="110"/>
      <c r="B10" s="43" t="s">
        <v>77</v>
      </c>
      <c r="C10" s="44">
        <v>80000</v>
      </c>
      <c r="D10" s="44">
        <v>80000</v>
      </c>
      <c r="E10" s="45">
        <f t="shared" si="0"/>
        <v>1</v>
      </c>
      <c r="F10" s="29" t="s">
        <v>113</v>
      </c>
      <c r="G10" s="48">
        <f t="shared" si="1"/>
        <v>0</v>
      </c>
    </row>
    <row r="11" spans="1:8" ht="49.5">
      <c r="A11" s="110"/>
      <c r="B11" s="43" t="s">
        <v>78</v>
      </c>
      <c r="C11" s="44">
        <v>20000</v>
      </c>
      <c r="D11" s="44">
        <v>20000</v>
      </c>
      <c r="E11" s="45">
        <f t="shared" si="0"/>
        <v>1</v>
      </c>
      <c r="F11" s="29" t="s">
        <v>112</v>
      </c>
      <c r="G11" s="48">
        <f t="shared" si="1"/>
        <v>0</v>
      </c>
    </row>
    <row r="12" spans="1:8" ht="99">
      <c r="A12" s="53"/>
      <c r="B12" s="43" t="s">
        <v>79</v>
      </c>
      <c r="C12" s="44">
        <v>140000</v>
      </c>
      <c r="D12" s="44">
        <v>139250</v>
      </c>
      <c r="E12" s="45">
        <f t="shared" si="0"/>
        <v>0.99464285714285716</v>
      </c>
      <c r="F12" s="43" t="s">
        <v>117</v>
      </c>
      <c r="G12" s="48">
        <f t="shared" si="1"/>
        <v>750</v>
      </c>
    </row>
    <row r="13" spans="1:8" ht="33">
      <c r="A13" s="56"/>
      <c r="B13" s="29" t="s">
        <v>95</v>
      </c>
      <c r="C13" s="23">
        <v>10000</v>
      </c>
      <c r="D13" s="49">
        <v>10000</v>
      </c>
      <c r="E13" s="24">
        <f>D13/C13</f>
        <v>1</v>
      </c>
      <c r="F13" s="71" t="s">
        <v>171</v>
      </c>
      <c r="G13" s="48">
        <f>C13-D13</f>
        <v>0</v>
      </c>
    </row>
    <row r="14" spans="1:8" ht="17.25" thickBot="1">
      <c r="A14" s="30"/>
      <c r="B14" s="26" t="s">
        <v>41</v>
      </c>
      <c r="C14" s="27">
        <f>SUM(C5:C13)</f>
        <v>1000000</v>
      </c>
      <c r="D14" s="27">
        <f>SUM(D5:D13)</f>
        <v>888522</v>
      </c>
      <c r="E14" s="28">
        <f t="shared" si="0"/>
        <v>0.88852200000000003</v>
      </c>
      <c r="F14" s="26"/>
      <c r="G14" s="48">
        <f t="shared" si="1"/>
        <v>111478</v>
      </c>
    </row>
    <row r="15" spans="1:8" ht="17.25" thickTop="1"/>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107年總表</vt:lpstr>
      <vt:lpstr>107新化水電</vt:lpstr>
      <vt:lpstr>行政作業費</vt:lpstr>
      <vt:lpstr>107崙頂</vt:lpstr>
      <vt:lpstr>107全興</vt:lpstr>
      <vt:lpstr>107唪口</vt:lpstr>
      <vt:lpstr>107唪口水電</vt:lpstr>
      <vt:lpstr>107北勢</vt:lpstr>
      <vt:lpstr>107豐榮</vt:lpstr>
      <vt:lpstr>107協興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MIHC</dc:creator>
  <cp:lastModifiedBy>Windows 使用者</cp:lastModifiedBy>
  <cp:lastPrinted>2021-05-04T02:25:53Z</cp:lastPrinted>
  <dcterms:created xsi:type="dcterms:W3CDTF">2015-12-02T01:38:50Z</dcterms:created>
  <dcterms:modified xsi:type="dcterms:W3CDTF">2021-05-04T02:25:55Z</dcterms:modified>
</cp:coreProperties>
</file>