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07\"/>
    </mc:Choice>
  </mc:AlternateContent>
  <xr:revisionPtr revIDLastSave="0" documentId="13_ncr:1_{D0E3E78E-B13F-4EE1-BF36-0BA079E303AD}" xr6:coauthVersionLast="47" xr6:coauthVersionMax="47" xr10:uidLastSave="{00000000-0000-0000-0000-000000000000}"/>
  <bookViews>
    <workbookView xWindow="-120" yWindow="-120" windowWidth="29040" windowHeight="15840" xr2:uid="{00000000-000D-0000-FFFF-FFFF00000000}"/>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81029"/>
</workbook>
</file>

<file path=xl/calcChain.xml><?xml version="1.0" encoding="utf-8"?>
<calcChain xmlns="http://schemas.openxmlformats.org/spreadsheetml/2006/main">
  <c r="G5" i="2" l="1"/>
  <c r="E7" i="2" l="1"/>
  <c r="G15" i="1" l="1"/>
  <c r="G13" i="1"/>
  <c r="G11" i="1"/>
  <c r="G16" i="1" l="1"/>
  <c r="E5" i="2"/>
  <c r="E8" i="2"/>
  <c r="G8" i="2"/>
  <c r="G7" i="2"/>
  <c r="D9" i="2"/>
  <c r="C9" i="2"/>
  <c r="A2" i="2"/>
  <c r="A1" i="2"/>
  <c r="G9" i="2" l="1"/>
  <c r="A2" i="10"/>
  <c r="D16" i="5"/>
  <c r="A1" i="8"/>
  <c r="D15" i="1"/>
  <c r="D13" i="1"/>
  <c r="G6" i="3"/>
  <c r="G5" i="3"/>
  <c r="D11" i="1" l="1"/>
  <c r="D16" i="1" s="1"/>
  <c r="D14" i="8"/>
  <c r="E6" i="3" l="1"/>
  <c r="A1" i="10"/>
  <c r="D7" i="10"/>
  <c r="E14" i="1" s="1"/>
  <c r="C7" i="10"/>
  <c r="B14" i="1" s="1"/>
  <c r="C14" i="1" s="1"/>
  <c r="G6" i="10"/>
  <c r="E6" i="10"/>
  <c r="G5" i="10"/>
  <c r="E5" i="10"/>
  <c r="E7" i="10" l="1"/>
  <c r="F14" i="1"/>
  <c r="B15" i="1"/>
  <c r="C15" i="1" s="1"/>
  <c r="E15" i="1"/>
  <c r="G7" i="10"/>
  <c r="F15" i="1" l="1"/>
  <c r="C14" i="8"/>
  <c r="C16" i="5"/>
  <c r="E15" i="5"/>
  <c r="G15" i="5"/>
  <c r="D11" i="4"/>
  <c r="E11" i="7"/>
  <c r="G11" i="7"/>
  <c r="A1" i="3" l="1"/>
  <c r="D14" i="9"/>
  <c r="D7" i="3"/>
  <c r="D13" i="7"/>
  <c r="D14" i="6"/>
  <c r="C14" i="9"/>
  <c r="G7" i="8"/>
  <c r="E7" i="8"/>
  <c r="C7" i="3"/>
  <c r="B12" i="1" s="1"/>
  <c r="C11" i="4"/>
  <c r="C13" i="7"/>
  <c r="C14" i="6"/>
  <c r="G7" i="3" l="1"/>
  <c r="A1" i="5"/>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4" i="5"/>
  <c r="E14" i="5"/>
  <c r="G13" i="5"/>
  <c r="E13" i="5"/>
  <c r="G12" i="5"/>
  <c r="E12" i="5"/>
  <c r="G11" i="5"/>
  <c r="E11" i="5"/>
  <c r="G10" i="5"/>
  <c r="E10" i="5"/>
  <c r="G9" i="5"/>
  <c r="E9" i="5"/>
  <c r="G8" i="5"/>
  <c r="E8" i="5"/>
  <c r="G7" i="5"/>
  <c r="E7" i="5"/>
  <c r="G6" i="5"/>
  <c r="G5" i="5"/>
  <c r="E5" i="5"/>
  <c r="E7" i="1"/>
  <c r="G5" i="4"/>
  <c r="E5" i="4"/>
  <c r="E6" i="1"/>
  <c r="E13" i="7"/>
  <c r="G10" i="7"/>
  <c r="E10" i="7"/>
  <c r="G9" i="7"/>
  <c r="E9" i="7"/>
  <c r="G8" i="7"/>
  <c r="E8" i="7"/>
  <c r="G7" i="7"/>
  <c r="E7" i="7"/>
  <c r="G6" i="7"/>
  <c r="E6" i="7"/>
  <c r="G12" i="7"/>
  <c r="E12" i="7"/>
  <c r="G5" i="7"/>
  <c r="E5" i="7"/>
  <c r="B5" i="1"/>
  <c r="E14" i="6"/>
  <c r="E12" i="6"/>
  <c r="E11" i="6"/>
  <c r="E10" i="6"/>
  <c r="E9" i="6"/>
  <c r="E8" i="6"/>
  <c r="E7" i="6"/>
  <c r="E6" i="6"/>
  <c r="E13" i="6"/>
  <c r="G5" i="6"/>
  <c r="E5" i="6"/>
  <c r="G14" i="6" l="1"/>
  <c r="E14" i="9"/>
  <c r="E14" i="8"/>
  <c r="G16" i="5"/>
  <c r="B8" i="1"/>
  <c r="G11" i="4"/>
  <c r="E11" i="4"/>
  <c r="B7" i="1"/>
  <c r="B6" i="1"/>
  <c r="G13" i="7"/>
  <c r="E9" i="1"/>
  <c r="G14" i="9"/>
  <c r="G14" i="8"/>
  <c r="E16" i="5"/>
  <c r="E12" i="1" l="1"/>
  <c r="E13" i="1" s="1"/>
  <c r="B13" i="1"/>
  <c r="C12" i="1"/>
  <c r="C10" i="1"/>
  <c r="B4" i="1"/>
  <c r="C4" i="1" s="1"/>
  <c r="C6" i="1"/>
  <c r="C5" i="1"/>
  <c r="C8" i="1"/>
  <c r="E5" i="3"/>
  <c r="A2" i="9"/>
  <c r="A2" i="8"/>
  <c r="A2" i="7"/>
  <c r="A2" i="6"/>
  <c r="A2" i="5"/>
  <c r="A2" i="4"/>
  <c r="A2" i="3"/>
  <c r="A1" i="9"/>
  <c r="A1" i="7"/>
  <c r="A1" i="6"/>
  <c r="A1" i="4"/>
  <c r="H11" i="1" l="1"/>
  <c r="C13" i="1"/>
  <c r="E7" i="3"/>
  <c r="E9" i="2"/>
  <c r="E4" i="1"/>
  <c r="C9" i="1"/>
  <c r="F8" i="1"/>
  <c r="C7" i="1"/>
  <c r="F6" i="1"/>
  <c r="F10" i="1"/>
  <c r="F5" i="1"/>
  <c r="F12" i="1"/>
  <c r="H16" i="1" l="1"/>
  <c r="F13" i="1"/>
  <c r="F4" i="1"/>
  <c r="E11" i="1"/>
  <c r="E16" i="1" s="1"/>
  <c r="F7" i="1"/>
  <c r="F9" i="1"/>
  <c r="B11" i="1"/>
  <c r="C11" i="1" l="1"/>
  <c r="B16" i="1"/>
  <c r="C16" i="1" s="1"/>
  <c r="F11" i="1" l="1"/>
  <c r="F16" i="1"/>
</calcChain>
</file>

<file path=xl/sharedStrings.xml><?xml version="1.0" encoding="utf-8"?>
<sst xmlns="http://schemas.openxmlformats.org/spreadsheetml/2006/main" count="241" uniqueCount="178">
  <si>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</si>
  <si>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</si>
  <si>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</si>
  <si>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</si>
  <si>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</si>
  <si>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</si>
  <si>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</si>
  <si>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</si>
  <si>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</si>
  <si>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</si>
  <si>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</si>
  <si>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</si>
  <si>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</si>
  <si>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</si>
  <si>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</si>
  <si>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</si>
  <si>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</si>
  <si>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</si>
  <si>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</si>
  <si>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</si>
  <si>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</si>
  <si>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</si>
  <si>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</si>
  <si>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</si>
  <si>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</si>
  <si>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</si>
  <si>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</si>
  <si>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</si>
  <si>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</si>
  <si>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</si>
  <si>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</si>
  <si>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</si>
  <si>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</si>
  <si>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</si>
  <si>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</si>
  <si>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</si>
  <si>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</si>
  <si>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</si>
  <si>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</si>
  <si>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</si>
  <si>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</si>
  <si>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</si>
  <si>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</si>
  <si>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</si>
  <si>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</si>
  <si>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</si>
  <si>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</si>
  <si>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</si>
  <si>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</si>
  <si>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</si>
  <si>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</si>
  <si>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</si>
  <si>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</si>
  <si>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</si>
  <si>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</si>
  <si>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</si>
  <si>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</si>
  <si>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</si>
  <si>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</si>
  <si>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</si>
  <si>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</si>
  <si>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</si>
  <si>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</si>
  <si>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</si>
  <si>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</si>
  <si>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</si>
  <si>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</si>
  <si>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</si>
  <si>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</si>
  <si>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</si>
  <si>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</si>
  <si>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</si>
  <si>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</si>
  <si>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</si>
  <si>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</si>
  <si>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</si>
  <si>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</si>
  <si>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</si>
  <si>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</si>
  <si>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</si>
  <si>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</si>
  <si>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</si>
  <si>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</si>
  <si>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</si>
  <si>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</si>
  <si>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</si>
  <si>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</si>
  <si>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</si>
  <si>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</si>
  <si>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</si>
  <si>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</si>
  <si>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</si>
  <si>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</si>
  <si>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</si>
  <si>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</si>
  <si>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</si>
  <si>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</si>
  <si>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</si>
  <si>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</si>
  <si>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</si>
  <si>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</si>
  <si>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</si>
  <si>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</si>
  <si>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</si>
  <si>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</si>
  <si>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</si>
  <si>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</si>
  <si>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</si>
  <si>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</si>
  <si>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</si>
  <si>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</si>
  <si>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</si>
  <si>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</si>
  <si>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</si>
  <si>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</si>
  <si>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</si>
  <si>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</si>
  <si>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</si>
  <si>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</si>
  <si>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</si>
  <si>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</si>
  <si>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</si>
  <si>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</si>
  <si>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</si>
  <si>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</si>
  <si>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</si>
  <si>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</si>
  <si>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</si>
  <si>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</si>
  <si>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</si>
  <si>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</si>
  <si>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</si>
  <si>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</si>
  <si>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</si>
  <si>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</si>
  <si>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</si>
  <si>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</si>
  <si>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</si>
  <si>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</si>
  <si>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新化區轄內興建育樂活動場所、游泳池、球場、公園、道路、溝渠等公共設施及其維護管理</t>
  </si>
  <si>
    <t>新化區轄內教育設備、環境衛生及民俗文化設施之維護</t>
  </si>
  <si>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</si>
  <si>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</si>
  <si>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</si>
  <si>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</si>
  <si>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</si>
  <si>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</si>
  <si>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109/06/04支協興里活動中心新增LED字幕機46000元(107年度支30000元、108年度支16000元)</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</si>
  <si>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</si>
  <si>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</si>
  <si>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1.109/10/7支辦理回饋金相關作業所需文具一批$7516</t>
    <phoneticPr fontId="1" type="noConversion"/>
  </si>
  <si>
    <t>107/12/19支唪口社區發展協會107年12月8-9日辦理環境教育觀摩台東縣壢坵、鐵道藝術村、興隆等社區車資、餐費、保險...等費用</t>
    <phoneticPr fontId="1" type="noConversion"/>
  </si>
  <si>
    <t>繳回及保留</t>
    <phoneticPr fontId="3" type="noConversion"/>
  </si>
  <si>
    <t>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
4.109/11/23支協興里社區109年度監視器故障維修開口契約維修費用共計123366元(107年支50000元、108年度支23366元、109年度支50000元)</t>
    <phoneticPr fontId="1" type="noConversion"/>
  </si>
  <si>
    <t>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
4.109/11/23支唪口里社區監視器故障維修開口契約維修費用共計120139元(107年度支139元、108年度支60000元、109年度支60000元)</t>
    <phoneticPr fontId="1" type="noConversion"/>
  </si>
  <si>
    <t>繳回或保留</t>
    <phoneticPr fontId="1" type="noConversion"/>
  </si>
  <si>
    <t>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
17.109/11/09支補發106-107年度豐榮里及北勢里(11人*970元)水電費用(中華郵政股份有限公司臺南郵局)$10670
18.109/11/09支補發107年度豐榮里郭美真(1人*970元)水電費用(交新化區農會轉存)$970</t>
    <phoneticPr fontId="1" type="noConversion"/>
  </si>
  <si>
    <t>108/03/11支北勢里道路柏油鋪設、路燈裝設及排水溝整修維護工程總經費51萬3349元$154673
2.109/05/20支北勢里排水溝整修維護工程總經費9萬9480元(107年度5萬5327元、108年度4萬4153元)$55327
3.110/01/25支北勢里鋪設衛生排水線旁柏油道路工程-委監費$18354
4.110/01/25支北勢里鋪設衛生排水線旁柏油道路工程款(107年度10萬元、108年度22萬5847元)$81646</t>
    <phoneticPr fontId="1" type="noConversion"/>
  </si>
  <si>
    <t>1.109/04/24支協興里109年4月13-18日僱用何肇樺及賴蔡秀月辦理轄區環境整頓及綠美化工資$19361
2.109/10/12支協興里109年9月21-30日僱用何肇樺及賴蔡秀月辦理轄區環境整頓及綠美化工資$24,479
3.110/02/01支協興里110年1月22日辦理轄區環境整頓及綠美化工程(誠達土木包工業)$16160</t>
    <phoneticPr fontId="1" type="noConversion"/>
  </si>
  <si>
    <t>107/7/27支豐榮里購置環保義工制服40件10000</t>
    <phoneticPr fontId="1" type="noConversion"/>
  </si>
  <si>
    <t>1.108/07/11支豐榮里辦理道路柏油鋪設及排水溝整修維護費工程總經費48萬2897元(106年度5萬2897元、107年度43萬元)$311902
2.109/01/07支豐榮里正新路217巷9號及信義路437號前排水溝加蓋$7370
3.110/07/20支豐榮里辦理道路柏油鋪設及排水溝整修維護工程-委監費$35708
4.支豐榮里辦理道路柏油鋪設及排水溝整修維護工程費$75020</t>
    <phoneticPr fontId="1" type="noConversion"/>
  </si>
  <si>
    <t>繳回</t>
    <phoneticPr fontId="1" type="noConversion"/>
  </si>
  <si>
    <t>109年度已繳回金額</t>
    <phoneticPr fontId="1" type="noConversion"/>
  </si>
  <si>
    <t>備註</t>
    <phoneticPr fontId="1" type="noConversion"/>
  </si>
  <si>
    <t>1.110/01/27支新化區(知義段)南168-1線新豐1號橋前鋪面改善工程-委託設計監造費$22471
2.110/01/27支新化區(知義段)南168-1線新豐1號橋前鋪面改善工程$328303</t>
    <phoneticPr fontId="1" type="noConversion"/>
  </si>
  <si>
    <t>109年度繳回</t>
    <phoneticPr fontId="1" type="noConversion"/>
  </si>
  <si>
    <t>110年度繳回</t>
    <phoneticPr fontId="1" type="noConversion"/>
  </si>
  <si>
    <t>已繳回</t>
    <phoneticPr fontId="3" type="noConversion"/>
  </si>
  <si>
    <t>已繳回</t>
    <phoneticPr fontId="3" type="noConversion"/>
  </si>
  <si>
    <t>已繳回</t>
    <phoneticPr fontId="1" type="noConversion"/>
  </si>
  <si>
    <t>110年度已繳回$49226(110.12.29)</t>
    <phoneticPr fontId="1" type="noConversion"/>
  </si>
  <si>
    <t>111-112年可執行剩餘金額</t>
    <phoneticPr fontId="1" type="noConversion"/>
  </si>
  <si>
    <r>
      <t xml:space="preserve">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
3.110/02/03支北勢里社區監視器故障維修開口契約維修第4次付款(凌揚科技系統有限公司)$10,500
</t>
    </r>
    <r>
      <rPr>
        <sz val="10"/>
        <color rgb="FFFF0000"/>
        <rFont val="標楷體"/>
        <family val="4"/>
        <charset val="136"/>
      </rPr>
      <t>4.112/07/13支北勢里社區111年監視器故障維修開口契約維修費用$8550</t>
    </r>
    <phoneticPr fontId="1" type="noConversion"/>
  </si>
  <si>
    <t>保留8550元</t>
    <phoneticPr fontId="1" type="noConversion"/>
  </si>
  <si>
    <t>111年度監視器維護合約執行中
已於112/07/13用畢</t>
    <phoneticPr fontId="1" type="noConversion"/>
  </si>
  <si>
    <t>製表日期：112年08月07日</t>
    <phoneticPr fontId="1" type="noConversion"/>
  </si>
  <si>
    <t>臺南市新化區暨唪口里辦理
「107年度臺南市永康垃圾資源回收(焚化)廠營運階段回饋金」112年度7月份執行情況表</t>
    <phoneticPr fontId="1" type="noConversion"/>
  </si>
  <si>
    <t>本期
動支金額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</si>
</sst>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22" x14ac:knownFonts="1">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
      <sz val="16"/>
      <color theme="1"/>
      <name val="新細明體"/>
      <family val="2"/>
      <charset val="136"/>
      <scheme val="minor"/>
    </font>
    <font>
      <sz val="16"/>
      <color theme="1"/>
      <name val="新細明體"/>
      <family val="1"/>
      <charset val="136"/>
      <scheme val="minor"/>
    </font>
    <font>
      <sz val="10"/>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01">
    <xf numFmtId="0" fontId="0" fillId="0" borderId="0" xfId="0">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8"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177" fontId="14" fillId="0" borderId="1" xfId="0" applyNumberFormat="1" applyFont="1" applyBorder="1" applyAlignment="1">
      <alignment horizontal="right" vertical="center"/>
    </xf>
    <xf numFmtId="0" fontId="15"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10" fillId="0" borderId="0" xfId="0" applyFont="1" applyAlignment="1">
      <alignment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6" fillId="0" borderId="22" xfId="0" applyFont="1" applyBorder="1" applyAlignment="1">
      <alignment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4"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0" fontId="8" fillId="0" borderId="12" xfId="1" applyFont="1" applyBorder="1" applyAlignment="1">
      <alignment horizontal="center" vertical="center" wrapText="1"/>
    </xf>
    <xf numFmtId="176" fontId="8" fillId="0" borderId="1" xfId="1" applyNumberFormat="1" applyFont="1" applyBorder="1" applyAlignment="1">
      <alignment horizontal="center" vertical="center"/>
    </xf>
    <xf numFmtId="0" fontId="4" fillId="0" borderId="9" xfId="0" applyFont="1" applyBorder="1">
      <alignment vertical="center"/>
    </xf>
    <xf numFmtId="0" fontId="19" fillId="0" borderId="0" xfId="0" applyFont="1" applyAlignment="1">
      <alignment horizontal="center" vertical="center" wrapText="1"/>
    </xf>
    <xf numFmtId="0" fontId="20" fillId="0" borderId="0" xfId="0" applyFont="1" applyAlignment="1">
      <alignment horizontal="center" vertical="center"/>
    </xf>
    <xf numFmtId="176" fontId="20" fillId="0" borderId="0" xfId="0" applyNumberFormat="1" applyFont="1" applyAlignment="1">
      <alignment horizontal="center" vertical="center" wrapText="1"/>
    </xf>
    <xf numFmtId="0" fontId="19" fillId="0" borderId="0" xfId="0"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177" fontId="14" fillId="0" borderId="22" xfId="0" applyNumberFormat="1" applyFont="1" applyBorder="1" applyAlignment="1">
      <alignment horizontal="center" vertical="center"/>
    </xf>
    <xf numFmtId="177" fontId="14" fillId="0" borderId="13" xfId="0" applyNumberFormat="1" applyFont="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workbookViewId="0">
      <selection activeCell="I8" sqref="I8"/>
    </sheetView>
  </sheetViews>
  <sheetFormatPr defaultRowHeight="16.5" x14ac:dyDescent="0.25"/>
  <cols>
    <col min="1" max="1" width="16.25" customWidth="1"/>
    <col min="2" max="2" width="17.125" customWidth="1"/>
    <col min="3" max="3" width="17.625" bestFit="1" customWidth="1"/>
    <col min="4" max="4" width="14" customWidth="1"/>
    <col min="5" max="5" width="17.375" customWidth="1"/>
    <col min="6" max="6" width="13.125" customWidth="1"/>
    <col min="7" max="7" width="13" bestFit="1" customWidth="1"/>
    <col min="8" max="8" width="16.625" customWidth="1"/>
    <col min="9" max="9" width="39.875" bestFit="1" customWidth="1"/>
  </cols>
  <sheetData>
    <row r="1" spans="1:9" ht="73.5" customHeight="1" x14ac:dyDescent="0.25">
      <c r="A1" s="74" t="s">
        <v>176</v>
      </c>
      <c r="B1" s="75"/>
      <c r="C1" s="75"/>
      <c r="D1" s="75"/>
      <c r="E1" s="75"/>
      <c r="F1" s="75"/>
      <c r="G1" s="75"/>
    </row>
    <row r="2" spans="1:9" ht="33" customHeight="1" thickBot="1" x14ac:dyDescent="0.3">
      <c r="A2" t="s">
        <v>175</v>
      </c>
    </row>
    <row r="3" spans="1:9" ht="63.75" thickTop="1" x14ac:dyDescent="0.25">
      <c r="A3" s="1" t="s">
        <v>0</v>
      </c>
      <c r="B3" s="2" t="s">
        <v>81</v>
      </c>
      <c r="C3" s="3" t="s">
        <v>1</v>
      </c>
      <c r="D3" s="2" t="s">
        <v>177</v>
      </c>
      <c r="E3" s="2" t="s">
        <v>2</v>
      </c>
      <c r="F3" s="7" t="s">
        <v>3</v>
      </c>
      <c r="G3" s="67" t="s">
        <v>162</v>
      </c>
      <c r="H3" s="70" t="s">
        <v>171</v>
      </c>
      <c r="I3" s="71" t="s">
        <v>163</v>
      </c>
    </row>
    <row r="4" spans="1:9" ht="21" x14ac:dyDescent="0.25">
      <c r="A4" s="4" t="s">
        <v>4</v>
      </c>
      <c r="B4" s="5">
        <f>'107新化水電'!C9</f>
        <v>14553812</v>
      </c>
      <c r="C4" s="32">
        <f t="shared" ref="C4:C16" si="0">B4</f>
        <v>14553812</v>
      </c>
      <c r="D4" s="32"/>
      <c r="E4" s="8">
        <f>'107新化水電'!D9</f>
        <v>14386472</v>
      </c>
      <c r="F4" s="6">
        <f t="shared" ref="F4:F16" si="1">E4/C4</f>
        <v>0.9885019814739946</v>
      </c>
      <c r="G4" s="68">
        <v>118114</v>
      </c>
      <c r="H4" s="72">
        <v>0</v>
      </c>
      <c r="I4" s="73" t="s">
        <v>170</v>
      </c>
    </row>
    <row r="5" spans="1:9" ht="21" x14ac:dyDescent="0.25">
      <c r="A5" s="9" t="s">
        <v>5</v>
      </c>
      <c r="B5" s="8">
        <f>'107崙頂'!C14</f>
        <v>1000000</v>
      </c>
      <c r="C5" s="33">
        <f t="shared" si="0"/>
        <v>1000000</v>
      </c>
      <c r="D5" s="33"/>
      <c r="E5" s="8">
        <f>'107崙頂'!D14</f>
        <v>998380</v>
      </c>
      <c r="F5" s="6">
        <f t="shared" si="1"/>
        <v>0.99838000000000005</v>
      </c>
      <c r="G5" s="68">
        <v>1620</v>
      </c>
      <c r="H5" s="72"/>
      <c r="I5" s="71"/>
    </row>
    <row r="6" spans="1:9" ht="21" x14ac:dyDescent="0.25">
      <c r="A6" s="9" t="s">
        <v>6</v>
      </c>
      <c r="B6" s="8">
        <f>'107全興'!C13</f>
        <v>1000000</v>
      </c>
      <c r="C6" s="33">
        <f t="shared" si="0"/>
        <v>1000000</v>
      </c>
      <c r="D6" s="33"/>
      <c r="E6" s="8">
        <f>'107全興'!D13</f>
        <v>1000000</v>
      </c>
      <c r="F6" s="6">
        <f t="shared" si="1"/>
        <v>1</v>
      </c>
      <c r="G6" s="68">
        <v>0</v>
      </c>
      <c r="H6" s="72"/>
      <c r="I6" s="71"/>
    </row>
    <row r="7" spans="1:9" ht="21" x14ac:dyDescent="0.25">
      <c r="A7" s="9" t="s">
        <v>7</v>
      </c>
      <c r="B7" s="8">
        <f>'107唪口'!C11</f>
        <v>1000000</v>
      </c>
      <c r="C7" s="33">
        <f>B7</f>
        <v>1000000</v>
      </c>
      <c r="D7" s="33"/>
      <c r="E7" s="8">
        <f>'107唪口'!D11</f>
        <v>1000000</v>
      </c>
      <c r="F7" s="6">
        <f t="shared" si="1"/>
        <v>1</v>
      </c>
      <c r="G7" s="68">
        <v>0</v>
      </c>
      <c r="H7" s="72"/>
      <c r="I7" s="71"/>
    </row>
    <row r="8" spans="1:9" ht="42" customHeight="1" x14ac:dyDescent="0.25">
      <c r="A8" s="9" t="s">
        <v>8</v>
      </c>
      <c r="B8" s="8">
        <f>'107北勢'!C16</f>
        <v>1000000</v>
      </c>
      <c r="C8" s="33">
        <f t="shared" si="0"/>
        <v>1000000</v>
      </c>
      <c r="D8" s="33">
        <v>8550</v>
      </c>
      <c r="E8" s="8">
        <f>'107北勢'!D16</f>
        <v>999530</v>
      </c>
      <c r="F8" s="6">
        <f t="shared" si="1"/>
        <v>0.99953000000000003</v>
      </c>
      <c r="G8" s="68">
        <v>470</v>
      </c>
      <c r="H8" s="72">
        <v>8550</v>
      </c>
      <c r="I8" s="70" t="s">
        <v>174</v>
      </c>
    </row>
    <row r="9" spans="1:9" ht="21" x14ac:dyDescent="0.25">
      <c r="A9" s="9" t="s">
        <v>9</v>
      </c>
      <c r="B9" s="8">
        <f>'107協興'!C14</f>
        <v>1000000</v>
      </c>
      <c r="C9" s="33">
        <f t="shared" si="0"/>
        <v>1000000</v>
      </c>
      <c r="D9" s="33"/>
      <c r="E9" s="8">
        <f>'107協興'!D14</f>
        <v>918542</v>
      </c>
      <c r="F9" s="6">
        <f t="shared" si="1"/>
        <v>0.91854199999999997</v>
      </c>
      <c r="G9" s="68">
        <v>81458</v>
      </c>
      <c r="H9" s="72"/>
      <c r="I9" s="71"/>
    </row>
    <row r="10" spans="1:9" ht="21" x14ac:dyDescent="0.25">
      <c r="A10" s="9" t="s">
        <v>10</v>
      </c>
      <c r="B10" s="8">
        <f>'107豐榮'!C14</f>
        <v>1000000</v>
      </c>
      <c r="C10" s="33">
        <f t="shared" si="0"/>
        <v>1000000</v>
      </c>
      <c r="D10" s="33"/>
      <c r="E10" s="8">
        <f>'107豐榮'!D14</f>
        <v>999250</v>
      </c>
      <c r="F10" s="6">
        <f t="shared" si="1"/>
        <v>0.99924999999999997</v>
      </c>
      <c r="G10" s="68">
        <v>750</v>
      </c>
      <c r="H10" s="72"/>
      <c r="I10" s="71"/>
    </row>
    <row r="11" spans="1:9" ht="21" x14ac:dyDescent="0.25">
      <c r="A11" s="9" t="s">
        <v>11</v>
      </c>
      <c r="B11" s="8">
        <f>SUM(B4:B10)</f>
        <v>20553812</v>
      </c>
      <c r="C11" s="33">
        <f t="shared" si="0"/>
        <v>20553812</v>
      </c>
      <c r="D11" s="33">
        <f>SUM(D4:D10)</f>
        <v>8550</v>
      </c>
      <c r="E11" s="8">
        <f>SUM(E4:E10)</f>
        <v>20302174</v>
      </c>
      <c r="F11" s="6">
        <f t="shared" si="1"/>
        <v>0.98775711288981338</v>
      </c>
      <c r="G11" s="68">
        <f>SUM(G4:G10)</f>
        <v>202412</v>
      </c>
      <c r="H11" s="72">
        <f>SUM(H4:H10)</f>
        <v>8550</v>
      </c>
      <c r="I11" s="71"/>
    </row>
    <row r="12" spans="1:9" ht="21" x14ac:dyDescent="0.25">
      <c r="A12" s="9" t="s">
        <v>7</v>
      </c>
      <c r="B12" s="8">
        <f>'107唪口水電'!C7</f>
        <v>4590917</v>
      </c>
      <c r="C12" s="33">
        <f t="shared" si="0"/>
        <v>4590917</v>
      </c>
      <c r="D12" s="33"/>
      <c r="E12" s="8">
        <f>'107唪口水電'!D7</f>
        <v>4400460</v>
      </c>
      <c r="F12" s="6">
        <f t="shared" si="1"/>
        <v>0.95851438830194491</v>
      </c>
      <c r="G12" s="68">
        <v>190457</v>
      </c>
      <c r="H12" s="72"/>
      <c r="I12" s="71"/>
    </row>
    <row r="13" spans="1:9" ht="21" x14ac:dyDescent="0.25">
      <c r="A13" s="9" t="s">
        <v>11</v>
      </c>
      <c r="B13" s="8">
        <f>SUM(B12)</f>
        <v>4590917</v>
      </c>
      <c r="C13" s="33">
        <f t="shared" si="0"/>
        <v>4590917</v>
      </c>
      <c r="D13" s="33">
        <f>D12</f>
        <v>0</v>
      </c>
      <c r="E13" s="8">
        <f>SUM(E12)</f>
        <v>4400460</v>
      </c>
      <c r="F13" s="6">
        <f t="shared" si="1"/>
        <v>0.95851438830194491</v>
      </c>
      <c r="G13" s="68">
        <f>G12</f>
        <v>190457</v>
      </c>
      <c r="H13" s="72"/>
      <c r="I13" s="71"/>
    </row>
    <row r="14" spans="1:9" ht="21" x14ac:dyDescent="0.25">
      <c r="A14" s="9" t="s">
        <v>96</v>
      </c>
      <c r="B14" s="8">
        <f>行政作業費!C7</f>
        <v>52191</v>
      </c>
      <c r="C14" s="33">
        <f>B14</f>
        <v>52191</v>
      </c>
      <c r="D14" s="33"/>
      <c r="E14" s="8">
        <f>行政作業費!D7</f>
        <v>47723</v>
      </c>
      <c r="F14" s="6">
        <f t="shared" si="1"/>
        <v>0.91439137015960603</v>
      </c>
      <c r="G14" s="68">
        <v>4468</v>
      </c>
      <c r="H14" s="72"/>
      <c r="I14" s="71"/>
    </row>
    <row r="15" spans="1:9" ht="21" x14ac:dyDescent="0.25">
      <c r="A15" s="9" t="s">
        <v>97</v>
      </c>
      <c r="B15" s="8">
        <f>B14</f>
        <v>52191</v>
      </c>
      <c r="C15" s="33">
        <f>B15</f>
        <v>52191</v>
      </c>
      <c r="D15" s="33">
        <f>D14</f>
        <v>0</v>
      </c>
      <c r="E15" s="8">
        <f>E14</f>
        <v>47723</v>
      </c>
      <c r="F15" s="6">
        <f t="shared" si="1"/>
        <v>0.91439137015960603</v>
      </c>
      <c r="G15" s="68">
        <f>G14</f>
        <v>4468</v>
      </c>
      <c r="H15" s="72"/>
      <c r="I15" s="71"/>
    </row>
    <row r="16" spans="1:9" ht="21" x14ac:dyDescent="0.25">
      <c r="A16" s="4" t="s">
        <v>12</v>
      </c>
      <c r="B16" s="5">
        <f>SUM(B11+B13+B15)</f>
        <v>25196920</v>
      </c>
      <c r="C16" s="32">
        <f t="shared" si="0"/>
        <v>25196920</v>
      </c>
      <c r="D16" s="32">
        <f>D11+D13+D15</f>
        <v>8550</v>
      </c>
      <c r="E16" s="8">
        <f>SUM(E11+E15+E13)</f>
        <v>24750357</v>
      </c>
      <c r="F16" s="6">
        <f t="shared" si="1"/>
        <v>0.98227707989706681</v>
      </c>
      <c r="G16" s="68">
        <f>G11+G13+G15</f>
        <v>397337</v>
      </c>
      <c r="H16" s="72">
        <f>SUM(H9:H15)</f>
        <v>8550</v>
      </c>
      <c r="I16" s="71"/>
    </row>
    <row r="17" spans="1:7" x14ac:dyDescent="0.25">
      <c r="A17" s="11" t="s">
        <v>95</v>
      </c>
      <c r="B17" s="10"/>
      <c r="C17" s="10"/>
      <c r="D17" s="10"/>
      <c r="E17" s="10"/>
      <c r="F17" s="10"/>
      <c r="G17" s="10"/>
    </row>
    <row r="18" spans="1:7" ht="21" x14ac:dyDescent="0.25">
      <c r="A18" s="12" t="s">
        <v>13</v>
      </c>
    </row>
  </sheetData>
  <mergeCells count="1">
    <mergeCell ref="A1:G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
  <sheetViews>
    <sheetView topLeftCell="A10" workbookViewId="0">
      <selection activeCell="G4" sqref="G4"/>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7" ht="87" customHeight="1" x14ac:dyDescent="0.25">
      <c r="A1" s="91" t="str">
        <f>'107年總表'!A1</f>
        <v>臺南市新化區暨唪口里辦理
「107年度臺南市永康垃圾資源回收(焚化)廠營運階段回饋金」112年度7月份執行情況表</v>
      </c>
      <c r="B1" s="91"/>
      <c r="C1" s="91"/>
      <c r="D1" s="91"/>
      <c r="E1" s="91"/>
      <c r="F1" s="91"/>
      <c r="G1" s="91"/>
    </row>
    <row r="2" spans="1:7" ht="17.25" thickBot="1" x14ac:dyDescent="0.3">
      <c r="A2" t="str">
        <f>'107年總表'!A2</f>
        <v>製表日期：112年08月07日</v>
      </c>
    </row>
    <row r="3" spans="1:7" ht="17.25" customHeight="1" thickTop="1" x14ac:dyDescent="0.25">
      <c r="A3" s="77" t="s">
        <v>31</v>
      </c>
      <c r="B3" s="79" t="s">
        <v>32</v>
      </c>
      <c r="C3" s="79"/>
      <c r="D3" s="79"/>
      <c r="E3" s="79"/>
      <c r="F3" s="100"/>
      <c r="G3" s="30"/>
    </row>
    <row r="4" spans="1:7" x14ac:dyDescent="0.25">
      <c r="A4" s="78"/>
      <c r="B4" s="14" t="s">
        <v>33</v>
      </c>
      <c r="C4" s="15" t="s">
        <v>34</v>
      </c>
      <c r="D4" s="15" t="s">
        <v>35</v>
      </c>
      <c r="E4" s="16" t="s">
        <v>36</v>
      </c>
      <c r="F4" s="14" t="s">
        <v>37</v>
      </c>
      <c r="G4" s="17" t="s">
        <v>168</v>
      </c>
    </row>
    <row r="5" spans="1:7" ht="155.25" customHeight="1" x14ac:dyDescent="0.25">
      <c r="A5" s="92" t="s">
        <v>64</v>
      </c>
      <c r="B5" s="29" t="s">
        <v>65</v>
      </c>
      <c r="C5" s="19">
        <v>500000</v>
      </c>
      <c r="D5" s="19">
        <v>500000</v>
      </c>
      <c r="E5" s="20">
        <f t="shared" ref="E5:E14" si="0">D5/C5</f>
        <v>1</v>
      </c>
      <c r="F5" s="18" t="s">
        <v>138</v>
      </c>
      <c r="G5" s="40">
        <f>C5-D5</f>
        <v>0</v>
      </c>
    </row>
    <row r="6" spans="1:7" ht="42.75" customHeight="1" x14ac:dyDescent="0.25">
      <c r="A6" s="93"/>
      <c r="B6" s="29" t="s">
        <v>66</v>
      </c>
      <c r="C6" s="66">
        <v>30000</v>
      </c>
      <c r="D6" s="19">
        <v>30000</v>
      </c>
      <c r="E6" s="20">
        <f t="shared" si="0"/>
        <v>1</v>
      </c>
      <c r="F6" s="18" t="s">
        <v>147</v>
      </c>
      <c r="G6" s="40">
        <f t="shared" ref="G6:G14" si="1">C6-D6</f>
        <v>0</v>
      </c>
    </row>
    <row r="7" spans="1:7" ht="114" x14ac:dyDescent="0.25">
      <c r="A7" s="93"/>
      <c r="B7" s="29" t="s">
        <v>85</v>
      </c>
      <c r="C7" s="19">
        <v>60000</v>
      </c>
      <c r="D7" s="19">
        <v>60000</v>
      </c>
      <c r="E7" s="20">
        <f t="shared" si="0"/>
        <v>1</v>
      </c>
      <c r="F7" s="18" t="s">
        <v>158</v>
      </c>
      <c r="G7" s="40">
        <f t="shared" si="1"/>
        <v>0</v>
      </c>
    </row>
    <row r="8" spans="1:7" ht="114" x14ac:dyDescent="0.25">
      <c r="A8" s="93"/>
      <c r="B8" s="29" t="s">
        <v>67</v>
      </c>
      <c r="C8" s="19">
        <v>80000</v>
      </c>
      <c r="D8" s="19">
        <v>80000</v>
      </c>
      <c r="E8" s="20">
        <f t="shared" si="0"/>
        <v>1</v>
      </c>
      <c r="F8" s="18" t="s">
        <v>134</v>
      </c>
      <c r="G8" s="40">
        <f t="shared" si="1"/>
        <v>0</v>
      </c>
    </row>
    <row r="9" spans="1:7" ht="49.5" x14ac:dyDescent="0.25">
      <c r="A9" s="93"/>
      <c r="B9" s="29" t="s">
        <v>68</v>
      </c>
      <c r="C9" s="19">
        <v>80000</v>
      </c>
      <c r="D9" s="19">
        <v>80000</v>
      </c>
      <c r="E9" s="20">
        <f t="shared" si="0"/>
        <v>1</v>
      </c>
      <c r="F9" s="39" t="s">
        <v>119</v>
      </c>
      <c r="G9" s="40">
        <f t="shared" si="1"/>
        <v>0</v>
      </c>
    </row>
    <row r="10" spans="1:7" ht="71.25" x14ac:dyDescent="0.25">
      <c r="A10" s="93"/>
      <c r="B10" s="29" t="s">
        <v>69</v>
      </c>
      <c r="C10" s="19">
        <v>10000</v>
      </c>
      <c r="D10" s="41">
        <v>10000</v>
      </c>
      <c r="E10" s="20">
        <f t="shared" si="0"/>
        <v>1</v>
      </c>
      <c r="F10" s="18" t="s">
        <v>125</v>
      </c>
      <c r="G10" s="40">
        <f t="shared" si="1"/>
        <v>0</v>
      </c>
    </row>
    <row r="11" spans="1:7" ht="57" x14ac:dyDescent="0.25">
      <c r="A11" s="93"/>
      <c r="B11" s="29" t="s">
        <v>70</v>
      </c>
      <c r="C11" s="19">
        <v>50000</v>
      </c>
      <c r="D11" s="41">
        <v>48542</v>
      </c>
      <c r="E11" s="20">
        <f t="shared" si="0"/>
        <v>0.97084000000000004</v>
      </c>
      <c r="F11" s="18" t="s">
        <v>148</v>
      </c>
      <c r="G11" s="40">
        <f t="shared" si="1"/>
        <v>1458</v>
      </c>
    </row>
    <row r="12" spans="1:7" ht="49.5" x14ac:dyDescent="0.25">
      <c r="A12" s="38"/>
      <c r="B12" s="29" t="s">
        <v>104</v>
      </c>
      <c r="C12" s="19">
        <v>80000</v>
      </c>
      <c r="D12" s="41"/>
      <c r="E12" s="20">
        <f t="shared" si="0"/>
        <v>0</v>
      </c>
      <c r="F12" s="39"/>
      <c r="G12" s="40">
        <f t="shared" si="1"/>
        <v>80000</v>
      </c>
    </row>
    <row r="13" spans="1:7" ht="172.5" customHeight="1" x14ac:dyDescent="0.25">
      <c r="A13" s="38"/>
      <c r="B13" s="34" t="s">
        <v>71</v>
      </c>
      <c r="C13" s="35">
        <v>110000</v>
      </c>
      <c r="D13" s="44">
        <v>110000</v>
      </c>
      <c r="E13" s="36">
        <f t="shared" si="0"/>
        <v>1</v>
      </c>
      <c r="F13" s="18" t="s">
        <v>153</v>
      </c>
      <c r="G13" s="40">
        <f t="shared" si="1"/>
        <v>0</v>
      </c>
    </row>
    <row r="14" spans="1:7" ht="30.75" customHeight="1" thickBot="1" x14ac:dyDescent="0.3">
      <c r="A14" s="21"/>
      <c r="B14" s="22" t="s">
        <v>41</v>
      </c>
      <c r="C14" s="23">
        <f>SUM(C5:C13)</f>
        <v>1000000</v>
      </c>
      <c r="D14" s="23">
        <f>SUM(D5:D13)</f>
        <v>918542</v>
      </c>
      <c r="E14" s="24">
        <f t="shared" si="0"/>
        <v>0.91854199999999997</v>
      </c>
      <c r="F14" s="52"/>
      <c r="G14" s="40">
        <f t="shared" si="1"/>
        <v>81458</v>
      </c>
    </row>
    <row r="15" spans="1:7" ht="17.25" thickTop="1" x14ac:dyDescent="0.25"/>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topLeftCell="A7" zoomScale="90" zoomScaleNormal="90" workbookViewId="0">
      <selection activeCell="K9" sqref="K9"/>
    </sheetView>
  </sheetViews>
  <sheetFormatPr defaultRowHeight="16.5" x14ac:dyDescent="0.25"/>
  <cols>
    <col min="1" max="1" width="7" customWidth="1"/>
    <col min="2" max="2" width="28.125" customWidth="1"/>
    <col min="3" max="4" width="15.75" customWidth="1"/>
    <col min="5" max="5" width="20.875" bestFit="1" customWidth="1"/>
    <col min="6" max="6" width="38.75" customWidth="1"/>
    <col min="7" max="7" width="11.25" customWidth="1"/>
    <col min="8" max="8" width="12.75" bestFit="1" customWidth="1"/>
  </cols>
  <sheetData>
    <row r="1" spans="1:8" ht="72.75" customHeight="1" x14ac:dyDescent="0.25">
      <c r="A1" s="76" t="str">
        <f>'107年總表'!A1</f>
        <v>臺南市新化區暨唪口里辦理
「107年度臺南市永康垃圾資源回收(焚化)廠營運階段回饋金」112年度7月份執行情況表</v>
      </c>
      <c r="B1" s="76"/>
      <c r="C1" s="76"/>
      <c r="D1" s="76"/>
      <c r="E1" s="76"/>
      <c r="F1" s="76"/>
      <c r="G1" s="76"/>
      <c r="H1" s="76"/>
    </row>
    <row r="2" spans="1:8" ht="17.25" thickBot="1" x14ac:dyDescent="0.3">
      <c r="A2" t="str">
        <f>'107年總表'!A2</f>
        <v>製表日期：112年08月07日</v>
      </c>
    </row>
    <row r="3" spans="1:8" ht="17.25" thickTop="1" x14ac:dyDescent="0.25">
      <c r="A3" s="77" t="s">
        <v>14</v>
      </c>
      <c r="B3" s="79" t="s">
        <v>15</v>
      </c>
      <c r="C3" s="79"/>
      <c r="D3" s="79"/>
      <c r="E3" s="79"/>
      <c r="F3" s="79"/>
      <c r="G3" s="13"/>
    </row>
    <row r="4" spans="1:8" ht="31.5" customHeight="1" x14ac:dyDescent="0.25">
      <c r="A4" s="78"/>
      <c r="B4" s="14" t="s">
        <v>16</v>
      </c>
      <c r="C4" s="15" t="s">
        <v>17</v>
      </c>
      <c r="D4" s="15" t="s">
        <v>18</v>
      </c>
      <c r="E4" s="16" t="s">
        <v>19</v>
      </c>
      <c r="F4" s="14" t="s">
        <v>20</v>
      </c>
      <c r="G4" s="17" t="s">
        <v>155</v>
      </c>
    </row>
    <row r="5" spans="1:8" ht="370.5" x14ac:dyDescent="0.25">
      <c r="A5" s="88" t="s">
        <v>21</v>
      </c>
      <c r="B5" s="80" t="s">
        <v>82</v>
      </c>
      <c r="C5" s="82">
        <v>14053812</v>
      </c>
      <c r="D5" s="84">
        <v>13937008</v>
      </c>
      <c r="E5" s="86">
        <f>D5/C5</f>
        <v>0.99168880300946105</v>
      </c>
      <c r="F5" s="18" t="s">
        <v>123</v>
      </c>
      <c r="G5" s="63">
        <f>C5-D5</f>
        <v>116804</v>
      </c>
      <c r="H5" t="s">
        <v>165</v>
      </c>
    </row>
    <row r="6" spans="1:8" ht="328.5" customHeight="1" x14ac:dyDescent="0.25">
      <c r="A6" s="89"/>
      <c r="B6" s="81"/>
      <c r="C6" s="83"/>
      <c r="D6" s="85"/>
      <c r="E6" s="87"/>
      <c r="F6" s="60" t="s">
        <v>156</v>
      </c>
      <c r="G6" s="64"/>
    </row>
    <row r="7" spans="1:8" ht="66" x14ac:dyDescent="0.25">
      <c r="A7" s="89"/>
      <c r="B7" s="45" t="s">
        <v>139</v>
      </c>
      <c r="C7" s="47">
        <v>400000</v>
      </c>
      <c r="D7" s="35">
        <v>350774</v>
      </c>
      <c r="E7" s="36">
        <f>D7/C7</f>
        <v>0.87693500000000002</v>
      </c>
      <c r="F7" s="60" t="s">
        <v>164</v>
      </c>
      <c r="G7" s="64">
        <f>C7-D7</f>
        <v>49226</v>
      </c>
      <c r="H7" t="s">
        <v>166</v>
      </c>
    </row>
    <row r="8" spans="1:8" ht="33" x14ac:dyDescent="0.25">
      <c r="A8" s="90"/>
      <c r="B8" s="45" t="s">
        <v>140</v>
      </c>
      <c r="C8" s="47">
        <v>100000</v>
      </c>
      <c r="D8" s="35">
        <v>98690</v>
      </c>
      <c r="E8" s="36">
        <f>D8/C8</f>
        <v>0.9869</v>
      </c>
      <c r="F8" s="60" t="s">
        <v>142</v>
      </c>
      <c r="G8" s="64">
        <f>C8-D8</f>
        <v>1310</v>
      </c>
      <c r="H8" t="s">
        <v>165</v>
      </c>
    </row>
    <row r="9" spans="1:8" ht="17.25" thickBot="1" x14ac:dyDescent="0.3">
      <c r="A9" s="21"/>
      <c r="B9" s="22" t="s">
        <v>22</v>
      </c>
      <c r="C9" s="23">
        <f>SUM(C5:C8)</f>
        <v>14553812</v>
      </c>
      <c r="D9" s="23">
        <f>SUM(D5+D7+D8)</f>
        <v>14386472</v>
      </c>
      <c r="E9" s="24">
        <f>D9/C9</f>
        <v>0.9885019814739946</v>
      </c>
      <c r="F9" s="22"/>
      <c r="G9" s="65">
        <f>C9-D9</f>
        <v>167340</v>
      </c>
    </row>
    <row r="10" spans="1:8" ht="17.25" thickTop="1" x14ac:dyDescent="0.25"/>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O6" sqref="O6"/>
    </sheetView>
  </sheetViews>
  <sheetFormatPr defaultRowHeight="16.5" x14ac:dyDescent="0.2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x14ac:dyDescent="0.25">
      <c r="A1" s="76" t="str">
        <f>'107年總表'!A1</f>
        <v>臺南市新化區暨唪口里辦理
「107年度臺南市永康垃圾資源回收(焚化)廠營運階段回饋金」112年度7月份執行情況表</v>
      </c>
      <c r="B1" s="76"/>
      <c r="C1" s="76"/>
      <c r="D1" s="76"/>
      <c r="E1" s="76"/>
      <c r="F1" s="76"/>
      <c r="G1" s="76"/>
      <c r="H1" s="76"/>
    </row>
    <row r="2" spans="1:8" ht="17.25" thickBot="1" x14ac:dyDescent="0.3">
      <c r="A2" t="str">
        <f>'107年總表'!A2</f>
        <v>製表日期：112年08月07日</v>
      </c>
    </row>
    <row r="3" spans="1:8" ht="17.25" thickTop="1" x14ac:dyDescent="0.25">
      <c r="A3" s="77" t="s">
        <v>14</v>
      </c>
      <c r="B3" s="79" t="s">
        <v>32</v>
      </c>
      <c r="C3" s="79"/>
      <c r="D3" s="79"/>
      <c r="E3" s="79"/>
      <c r="F3" s="79"/>
      <c r="G3" s="13"/>
    </row>
    <row r="4" spans="1:8" x14ac:dyDescent="0.25">
      <c r="A4" s="78"/>
      <c r="B4" s="14" t="s">
        <v>16</v>
      </c>
      <c r="C4" s="15" t="s">
        <v>34</v>
      </c>
      <c r="D4" s="15" t="s">
        <v>18</v>
      </c>
      <c r="E4" s="16" t="s">
        <v>19</v>
      </c>
      <c r="F4" s="14" t="s">
        <v>20</v>
      </c>
      <c r="G4" s="17" t="s">
        <v>169</v>
      </c>
    </row>
    <row r="5" spans="1:8" ht="88.5" customHeight="1" x14ac:dyDescent="0.25">
      <c r="A5" s="88" t="s">
        <v>21</v>
      </c>
      <c r="B5" s="45" t="s">
        <v>98</v>
      </c>
      <c r="C5" s="47">
        <v>8399</v>
      </c>
      <c r="D5" s="47">
        <v>7516</v>
      </c>
      <c r="E5" s="20">
        <f>D5/C5</f>
        <v>0.89486843671865701</v>
      </c>
      <c r="F5" s="18" t="s">
        <v>150</v>
      </c>
      <c r="G5" s="46">
        <f>C5-D5</f>
        <v>883</v>
      </c>
    </row>
    <row r="6" spans="1:8" ht="228" x14ac:dyDescent="0.25">
      <c r="A6" s="90"/>
      <c r="B6" s="45" t="s">
        <v>83</v>
      </c>
      <c r="C6" s="47">
        <v>43792</v>
      </c>
      <c r="D6" s="19">
        <v>40207</v>
      </c>
      <c r="E6" s="20">
        <f>D6/C6</f>
        <v>0.91813573255389114</v>
      </c>
      <c r="F6" s="18" t="s">
        <v>146</v>
      </c>
      <c r="G6" s="46">
        <f t="shared" ref="G6:G7" si="0">C6-D6</f>
        <v>3585</v>
      </c>
    </row>
    <row r="7" spans="1:8" ht="17.25" thickBot="1" x14ac:dyDescent="0.3">
      <c r="A7" s="21"/>
      <c r="B7" s="22" t="s">
        <v>99</v>
      </c>
      <c r="C7" s="23">
        <f>SUM(C5:C6)</f>
        <v>52191</v>
      </c>
      <c r="D7" s="23">
        <f>D5+D6</f>
        <v>47723</v>
      </c>
      <c r="E7" s="20">
        <f>D7/C7</f>
        <v>0.91439137015960603</v>
      </c>
      <c r="F7" s="22"/>
      <c r="G7" s="46">
        <f t="shared" si="0"/>
        <v>4468</v>
      </c>
    </row>
    <row r="8" spans="1:8" ht="17.25" thickTop="1" x14ac:dyDescent="0.25"/>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workbookViewId="0">
      <selection activeCell="A13" sqref="A13"/>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9.5" customHeight="1" x14ac:dyDescent="0.25">
      <c r="A1" s="91" t="str">
        <f>'107年總表'!A1</f>
        <v>臺南市新化區暨唪口里辦理
「107年度臺南市永康垃圾資源回收(焚化)廠營運階段回饋金」112年度7月份執行情況表</v>
      </c>
      <c r="B1" s="91"/>
      <c r="C1" s="91"/>
      <c r="D1" s="91"/>
      <c r="E1" s="91"/>
      <c r="F1" s="91"/>
      <c r="G1" s="91"/>
      <c r="H1" s="91"/>
    </row>
    <row r="2" spans="1:8" ht="17.25" thickBot="1" x14ac:dyDescent="0.3">
      <c r="A2" t="str">
        <f>'107年總表'!A2</f>
        <v>製表日期：112年08月07日</v>
      </c>
    </row>
    <row r="3" spans="1:8" ht="17.25" customHeight="1" thickTop="1" x14ac:dyDescent="0.25">
      <c r="A3" s="77" t="s">
        <v>31</v>
      </c>
      <c r="B3" s="79" t="s">
        <v>32</v>
      </c>
      <c r="C3" s="79"/>
      <c r="D3" s="79"/>
      <c r="E3" s="79"/>
      <c r="F3" s="79"/>
      <c r="G3" s="13"/>
    </row>
    <row r="4" spans="1:8" x14ac:dyDescent="0.25">
      <c r="A4" s="78"/>
      <c r="B4" s="14" t="s">
        <v>33</v>
      </c>
      <c r="C4" s="15" t="s">
        <v>34</v>
      </c>
      <c r="D4" s="15" t="s">
        <v>35</v>
      </c>
      <c r="E4" s="16" t="s">
        <v>36</v>
      </c>
      <c r="F4" s="14" t="s">
        <v>37</v>
      </c>
      <c r="G4" s="17" t="s">
        <v>167</v>
      </c>
    </row>
    <row r="5" spans="1:8" ht="52.5" customHeight="1" x14ac:dyDescent="0.25">
      <c r="A5" s="92" t="s">
        <v>38</v>
      </c>
      <c r="B5" s="29" t="s">
        <v>39</v>
      </c>
      <c r="C5" s="19">
        <v>350000</v>
      </c>
      <c r="D5" s="19">
        <v>350000</v>
      </c>
      <c r="E5" s="20">
        <f t="shared" ref="E5:E14" si="0">D5/C5</f>
        <v>1</v>
      </c>
      <c r="F5" s="62" t="s">
        <v>143</v>
      </c>
      <c r="G5" s="40">
        <f>C5-D5</f>
        <v>0</v>
      </c>
    </row>
    <row r="6" spans="1:8" ht="39" customHeight="1" x14ac:dyDescent="0.25">
      <c r="A6" s="93"/>
      <c r="B6" s="25" t="s">
        <v>24</v>
      </c>
      <c r="C6" s="19">
        <v>20000</v>
      </c>
      <c r="D6" s="19">
        <v>19780</v>
      </c>
      <c r="E6" s="20">
        <f t="shared" si="0"/>
        <v>0.98899999999999999</v>
      </c>
      <c r="F6" s="31" t="s">
        <v>107</v>
      </c>
      <c r="G6" s="40">
        <f t="shared" ref="G6:G14" si="1">C6-D6</f>
        <v>220</v>
      </c>
    </row>
    <row r="7" spans="1:8" ht="54" customHeight="1" x14ac:dyDescent="0.25">
      <c r="A7" s="93"/>
      <c r="B7" s="25" t="s">
        <v>25</v>
      </c>
      <c r="C7" s="19">
        <v>100000</v>
      </c>
      <c r="D7" s="19">
        <v>99600</v>
      </c>
      <c r="E7" s="20">
        <f t="shared" si="0"/>
        <v>0.996</v>
      </c>
      <c r="F7" s="31" t="s">
        <v>108</v>
      </c>
      <c r="G7" s="40">
        <f t="shared" si="1"/>
        <v>400</v>
      </c>
    </row>
    <row r="8" spans="1:8" ht="138" customHeight="1" x14ac:dyDescent="0.25">
      <c r="A8" s="93"/>
      <c r="B8" s="25" t="s">
        <v>26</v>
      </c>
      <c r="C8" s="19">
        <v>80000</v>
      </c>
      <c r="D8" s="19">
        <v>80000</v>
      </c>
      <c r="E8" s="20">
        <f t="shared" si="0"/>
        <v>1</v>
      </c>
      <c r="F8" s="62" t="s">
        <v>129</v>
      </c>
      <c r="G8" s="40">
        <f t="shared" si="1"/>
        <v>0</v>
      </c>
    </row>
    <row r="9" spans="1:8" ht="49.5" x14ac:dyDescent="0.25">
      <c r="A9" s="93"/>
      <c r="B9" s="25" t="s">
        <v>27</v>
      </c>
      <c r="C9" s="19">
        <v>50000</v>
      </c>
      <c r="D9" s="19">
        <v>50000</v>
      </c>
      <c r="E9" s="20">
        <f t="shared" si="0"/>
        <v>1</v>
      </c>
      <c r="F9" s="31" t="s">
        <v>120</v>
      </c>
      <c r="G9" s="40">
        <f t="shared" si="1"/>
        <v>0</v>
      </c>
    </row>
    <row r="10" spans="1:8" ht="99.75" customHeight="1" x14ac:dyDescent="0.25">
      <c r="A10" s="93"/>
      <c r="B10" s="25" t="s">
        <v>28</v>
      </c>
      <c r="C10" s="19">
        <v>40000</v>
      </c>
      <c r="D10" s="19">
        <v>40000</v>
      </c>
      <c r="E10" s="20">
        <f t="shared" si="0"/>
        <v>1</v>
      </c>
      <c r="F10" s="62" t="s">
        <v>131</v>
      </c>
      <c r="G10" s="40">
        <f t="shared" si="1"/>
        <v>0</v>
      </c>
    </row>
    <row r="11" spans="1:8" ht="42.75" customHeight="1" x14ac:dyDescent="0.25">
      <c r="A11" s="93"/>
      <c r="B11" s="25" t="s">
        <v>29</v>
      </c>
      <c r="C11" s="19">
        <v>100000</v>
      </c>
      <c r="D11" s="19">
        <v>99000</v>
      </c>
      <c r="E11" s="20">
        <f t="shared" si="0"/>
        <v>0.99</v>
      </c>
      <c r="F11" s="31" t="s">
        <v>105</v>
      </c>
      <c r="G11" s="40">
        <f t="shared" si="1"/>
        <v>1000</v>
      </c>
    </row>
    <row r="12" spans="1:8" ht="237" customHeight="1" x14ac:dyDescent="0.25">
      <c r="A12" s="93"/>
      <c r="B12" s="25" t="s">
        <v>30</v>
      </c>
      <c r="C12" s="19">
        <v>190000</v>
      </c>
      <c r="D12" s="19">
        <v>190000</v>
      </c>
      <c r="E12" s="20">
        <f t="shared" si="0"/>
        <v>1</v>
      </c>
      <c r="F12" s="18" t="s">
        <v>124</v>
      </c>
      <c r="G12" s="40">
        <f t="shared" si="1"/>
        <v>0</v>
      </c>
    </row>
    <row r="13" spans="1:8" ht="85.5" x14ac:dyDescent="0.25">
      <c r="A13" s="38"/>
      <c r="B13" s="25" t="s">
        <v>40</v>
      </c>
      <c r="C13" s="19">
        <v>70000</v>
      </c>
      <c r="D13" s="41">
        <v>70000</v>
      </c>
      <c r="E13" s="20">
        <f>D13/C13</f>
        <v>1</v>
      </c>
      <c r="F13" s="18" t="s">
        <v>136</v>
      </c>
      <c r="G13" s="40">
        <f>C13-D13</f>
        <v>0</v>
      </c>
    </row>
    <row r="14" spans="1:8" x14ac:dyDescent="0.25">
      <c r="A14" s="69"/>
      <c r="B14" s="26" t="s">
        <v>41</v>
      </c>
      <c r="C14" s="19">
        <f>SUM(C5:C13)</f>
        <v>1000000</v>
      </c>
      <c r="D14" s="19">
        <f>SUM(D5:D13)</f>
        <v>998380</v>
      </c>
      <c r="E14" s="20">
        <f t="shared" si="0"/>
        <v>0.99838000000000005</v>
      </c>
      <c r="F14" s="51"/>
      <c r="G14" s="40">
        <f t="shared" si="1"/>
        <v>1620</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topLeftCell="A10" workbookViewId="0">
      <selection activeCell="B12" sqref="B12"/>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8" customHeight="1" x14ac:dyDescent="0.25">
      <c r="A1" s="91" t="str">
        <f>'107年總表'!A1</f>
        <v>臺南市新化區暨唪口里辦理
「107年度臺南市永康垃圾資源回收(焚化)廠營運階段回饋金」112年度7月份執行情況表</v>
      </c>
      <c r="B1" s="91"/>
      <c r="C1" s="91"/>
      <c r="D1" s="91"/>
      <c r="E1" s="91"/>
      <c r="F1" s="91"/>
      <c r="G1" s="91"/>
      <c r="H1" s="91"/>
    </row>
    <row r="2" spans="1:8" ht="17.25" thickBot="1" x14ac:dyDescent="0.3">
      <c r="A2" t="str">
        <f>'107年總表'!A2</f>
        <v>製表日期：112年08月07日</v>
      </c>
    </row>
    <row r="3" spans="1:8" ht="17.25" customHeight="1" thickTop="1" x14ac:dyDescent="0.25">
      <c r="A3" s="77" t="s">
        <v>31</v>
      </c>
      <c r="B3" s="79" t="s">
        <v>32</v>
      </c>
      <c r="C3" s="79"/>
      <c r="D3" s="79"/>
      <c r="E3" s="79"/>
      <c r="F3" s="79"/>
      <c r="G3" s="13"/>
    </row>
    <row r="4" spans="1:8" x14ac:dyDescent="0.25">
      <c r="A4" s="78"/>
      <c r="B4" s="14" t="s">
        <v>33</v>
      </c>
      <c r="C4" s="15" t="s">
        <v>34</v>
      </c>
      <c r="D4" s="15" t="s">
        <v>35</v>
      </c>
      <c r="E4" s="16" t="s">
        <v>36</v>
      </c>
      <c r="F4" s="14" t="s">
        <v>37</v>
      </c>
      <c r="G4" s="17" t="s">
        <v>80</v>
      </c>
    </row>
    <row r="5" spans="1:8" ht="142.5" x14ac:dyDescent="0.25">
      <c r="A5" s="93" t="s">
        <v>42</v>
      </c>
      <c r="B5" s="25" t="s">
        <v>87</v>
      </c>
      <c r="C5" s="19">
        <v>450000</v>
      </c>
      <c r="D5" s="19">
        <v>450000</v>
      </c>
      <c r="E5" s="20">
        <f t="shared" ref="E5:E13" si="0">D5/C5</f>
        <v>1</v>
      </c>
      <c r="F5" s="55" t="s">
        <v>141</v>
      </c>
      <c r="G5" s="40">
        <f>C5-D5</f>
        <v>0</v>
      </c>
    </row>
    <row r="6" spans="1:8" ht="45.75" customHeight="1" x14ac:dyDescent="0.25">
      <c r="A6" s="93"/>
      <c r="B6" s="25" t="s">
        <v>44</v>
      </c>
      <c r="C6" s="19">
        <v>90000</v>
      </c>
      <c r="D6" s="19">
        <v>90000</v>
      </c>
      <c r="E6" s="20">
        <f t="shared" si="0"/>
        <v>1</v>
      </c>
      <c r="F6" s="18" t="s">
        <v>135</v>
      </c>
      <c r="G6" s="40">
        <f t="shared" ref="G6:G13" si="1">C6-D6</f>
        <v>0</v>
      </c>
    </row>
    <row r="7" spans="1:8" ht="42.75" x14ac:dyDescent="0.25">
      <c r="A7" s="93"/>
      <c r="B7" s="25" t="s">
        <v>45</v>
      </c>
      <c r="C7" s="19">
        <v>90000</v>
      </c>
      <c r="D7" s="19">
        <v>90000</v>
      </c>
      <c r="E7" s="20">
        <f t="shared" si="0"/>
        <v>1</v>
      </c>
      <c r="F7" s="39" t="s">
        <v>100</v>
      </c>
      <c r="G7" s="40">
        <f t="shared" si="1"/>
        <v>0</v>
      </c>
    </row>
    <row r="8" spans="1:8" ht="150.75" customHeight="1" x14ac:dyDescent="0.25">
      <c r="A8" s="93"/>
      <c r="B8" s="25" t="s">
        <v>46</v>
      </c>
      <c r="C8" s="19">
        <v>90000</v>
      </c>
      <c r="D8" s="19">
        <v>90000</v>
      </c>
      <c r="E8" s="20">
        <f t="shared" si="0"/>
        <v>1</v>
      </c>
      <c r="F8" s="18" t="s">
        <v>126</v>
      </c>
      <c r="G8" s="40">
        <f t="shared" si="1"/>
        <v>0</v>
      </c>
    </row>
    <row r="9" spans="1:8" ht="62.25" customHeight="1" x14ac:dyDescent="0.25">
      <c r="A9" s="93"/>
      <c r="B9" s="25" t="s">
        <v>47</v>
      </c>
      <c r="C9" s="19">
        <v>70000</v>
      </c>
      <c r="D9" s="19">
        <v>70000</v>
      </c>
      <c r="E9" s="20">
        <f t="shared" si="0"/>
        <v>1</v>
      </c>
      <c r="F9" s="18" t="s">
        <v>113</v>
      </c>
      <c r="G9" s="40">
        <f t="shared" si="1"/>
        <v>0</v>
      </c>
    </row>
    <row r="10" spans="1:8" ht="85.5" x14ac:dyDescent="0.25">
      <c r="A10" s="38"/>
      <c r="B10" s="37" t="s">
        <v>48</v>
      </c>
      <c r="C10" s="35">
        <v>110000</v>
      </c>
      <c r="D10" s="35">
        <v>110000</v>
      </c>
      <c r="E10" s="36">
        <f t="shared" si="0"/>
        <v>1</v>
      </c>
      <c r="F10" s="18" t="s">
        <v>132</v>
      </c>
      <c r="G10" s="40">
        <f t="shared" si="1"/>
        <v>0</v>
      </c>
    </row>
    <row r="11" spans="1:8" ht="54.75" customHeight="1" x14ac:dyDescent="0.25">
      <c r="A11" s="38"/>
      <c r="B11" s="37" t="s">
        <v>88</v>
      </c>
      <c r="C11" s="35">
        <v>70000</v>
      </c>
      <c r="D11" s="35">
        <v>70000</v>
      </c>
      <c r="E11" s="36">
        <f t="shared" si="0"/>
        <v>1</v>
      </c>
      <c r="F11" s="39" t="s">
        <v>101</v>
      </c>
      <c r="G11" s="40">
        <f t="shared" si="1"/>
        <v>0</v>
      </c>
    </row>
    <row r="12" spans="1:8" ht="71.25" x14ac:dyDescent="0.25">
      <c r="A12" s="38"/>
      <c r="B12" s="25" t="s">
        <v>43</v>
      </c>
      <c r="C12" s="19">
        <v>30000</v>
      </c>
      <c r="D12" s="41">
        <v>30000</v>
      </c>
      <c r="E12" s="20">
        <f>D12/C12</f>
        <v>1</v>
      </c>
      <c r="F12" s="55" t="s">
        <v>137</v>
      </c>
      <c r="G12" s="40">
        <f>C12-D12</f>
        <v>0</v>
      </c>
    </row>
    <row r="13" spans="1:8" ht="17.25" thickBot="1" x14ac:dyDescent="0.3">
      <c r="A13" s="21"/>
      <c r="B13" s="22" t="s">
        <v>41</v>
      </c>
      <c r="C13" s="23">
        <f>SUM(C5:C12)</f>
        <v>1000000</v>
      </c>
      <c r="D13" s="23">
        <f>SUM(D5:D12)</f>
        <v>1000000</v>
      </c>
      <c r="E13" s="24">
        <f t="shared" si="0"/>
        <v>1</v>
      </c>
      <c r="F13" s="52"/>
      <c r="G13" s="40">
        <f t="shared" si="1"/>
        <v>0</v>
      </c>
    </row>
    <row r="14" spans="1:8" ht="17.25" thickTop="1" x14ac:dyDescent="0.25"/>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
  <sheetViews>
    <sheetView workbookViewId="0">
      <selection activeCell="F10" sqref="F10"/>
    </sheetView>
  </sheetViews>
  <sheetFormatPr defaultRowHeight="16.5" x14ac:dyDescent="0.25"/>
  <cols>
    <col min="1" max="1" width="7.375" customWidth="1"/>
    <col min="2" max="2" width="28.125" customWidth="1"/>
    <col min="3" max="3" width="15.75" customWidth="1"/>
    <col min="4" max="4" width="15" customWidth="1"/>
    <col min="5" max="5" width="15.75" customWidth="1"/>
    <col min="6" max="6" width="38.75" customWidth="1"/>
    <col min="7" max="7" width="13.875" bestFit="1" customWidth="1"/>
  </cols>
  <sheetData>
    <row r="1" spans="1:8" ht="79.5" customHeight="1" x14ac:dyDescent="0.25">
      <c r="A1" s="91" t="str">
        <f>'107年總表'!A1</f>
        <v>臺南市新化區暨唪口里辦理
「107年度臺南市永康垃圾資源回收(焚化)廠營運階段回饋金」112年度7月份執行情況表</v>
      </c>
      <c r="B1" s="91"/>
      <c r="C1" s="91"/>
      <c r="D1" s="91"/>
      <c r="E1" s="91"/>
      <c r="F1" s="91"/>
      <c r="G1" s="91"/>
      <c r="H1" s="91"/>
    </row>
    <row r="2" spans="1:8" ht="17.25" thickBot="1" x14ac:dyDescent="0.3">
      <c r="A2" t="str">
        <f>'107年總表'!A2</f>
        <v>製表日期：112年08月07日</v>
      </c>
    </row>
    <row r="3" spans="1:8" ht="17.25" customHeight="1" thickTop="1" x14ac:dyDescent="0.25">
      <c r="A3" s="77" t="s">
        <v>31</v>
      </c>
      <c r="B3" s="79" t="s">
        <v>32</v>
      </c>
      <c r="C3" s="79"/>
      <c r="D3" s="79"/>
      <c r="E3" s="79"/>
      <c r="F3" s="79"/>
      <c r="G3" s="13"/>
    </row>
    <row r="4" spans="1:8" x14ac:dyDescent="0.25">
      <c r="A4" s="78"/>
      <c r="B4" s="14" t="s">
        <v>33</v>
      </c>
      <c r="C4" s="15" t="s">
        <v>34</v>
      </c>
      <c r="D4" s="15" t="s">
        <v>35</v>
      </c>
      <c r="E4" s="16" t="s">
        <v>36</v>
      </c>
      <c r="F4" s="14" t="s">
        <v>37</v>
      </c>
      <c r="G4" s="17" t="s">
        <v>80</v>
      </c>
    </row>
    <row r="5" spans="1:8" ht="145.5" customHeight="1" x14ac:dyDescent="0.25">
      <c r="A5" s="92" t="s">
        <v>49</v>
      </c>
      <c r="B5" s="25" t="s">
        <v>50</v>
      </c>
      <c r="C5" s="19">
        <v>610000</v>
      </c>
      <c r="D5" s="19">
        <v>610000</v>
      </c>
      <c r="E5" s="20">
        <f t="shared" ref="E5:E11" si="0">D5/C5</f>
        <v>1</v>
      </c>
      <c r="F5" s="18" t="s">
        <v>149</v>
      </c>
      <c r="G5" s="40">
        <f>C5-D5</f>
        <v>0</v>
      </c>
    </row>
    <row r="6" spans="1:8" ht="57" customHeight="1" x14ac:dyDescent="0.25">
      <c r="A6" s="93"/>
      <c r="B6" s="25" t="s">
        <v>52</v>
      </c>
      <c r="C6" s="19">
        <v>80000</v>
      </c>
      <c r="D6" s="19">
        <v>80000</v>
      </c>
      <c r="E6" s="20">
        <f t="shared" si="0"/>
        <v>1</v>
      </c>
      <c r="F6" s="39" t="s">
        <v>151</v>
      </c>
      <c r="G6" s="40">
        <f t="shared" ref="G6:G11" si="1">C6-D6</f>
        <v>0</v>
      </c>
    </row>
    <row r="7" spans="1:8" ht="85.5" x14ac:dyDescent="0.25">
      <c r="A7" s="93"/>
      <c r="B7" s="25" t="s">
        <v>53</v>
      </c>
      <c r="C7" s="19">
        <v>100000</v>
      </c>
      <c r="D7" s="19">
        <v>100000</v>
      </c>
      <c r="E7" s="20">
        <f t="shared" si="0"/>
        <v>1</v>
      </c>
      <c r="F7" s="39" t="s">
        <v>117</v>
      </c>
      <c r="G7" s="40">
        <f t="shared" si="1"/>
        <v>0</v>
      </c>
    </row>
    <row r="8" spans="1:8" ht="49.5" x14ac:dyDescent="0.25">
      <c r="A8" s="93"/>
      <c r="B8" s="25" t="s">
        <v>54</v>
      </c>
      <c r="C8" s="19">
        <v>60000</v>
      </c>
      <c r="D8" s="41">
        <v>60000</v>
      </c>
      <c r="E8" s="20">
        <f t="shared" si="0"/>
        <v>1</v>
      </c>
      <c r="F8" s="39" t="s">
        <v>106</v>
      </c>
      <c r="G8" s="40">
        <f t="shared" si="1"/>
        <v>0</v>
      </c>
    </row>
    <row r="9" spans="1:8" ht="128.25" x14ac:dyDescent="0.25">
      <c r="A9" s="93"/>
      <c r="B9" s="25" t="s">
        <v>55</v>
      </c>
      <c r="C9" s="19">
        <v>100000</v>
      </c>
      <c r="D9" s="19">
        <v>100000</v>
      </c>
      <c r="E9" s="20">
        <f t="shared" si="0"/>
        <v>1</v>
      </c>
      <c r="F9" s="18" t="s">
        <v>128</v>
      </c>
      <c r="G9" s="40">
        <f t="shared" si="1"/>
        <v>0</v>
      </c>
    </row>
    <row r="10" spans="1:8" ht="142.5" x14ac:dyDescent="0.25">
      <c r="A10" s="93"/>
      <c r="B10" s="25" t="s">
        <v>51</v>
      </c>
      <c r="C10" s="19">
        <v>50000</v>
      </c>
      <c r="D10" s="41">
        <v>50000</v>
      </c>
      <c r="E10" s="20">
        <f>D10/C10</f>
        <v>1</v>
      </c>
      <c r="F10" s="18" t="s">
        <v>154</v>
      </c>
      <c r="G10" s="40">
        <f>C10-D10</f>
        <v>0</v>
      </c>
    </row>
    <row r="11" spans="1:8" x14ac:dyDescent="0.25">
      <c r="A11" s="94"/>
      <c r="B11" s="26" t="s">
        <v>41</v>
      </c>
      <c r="C11" s="19">
        <f>SUM(C5:C10)</f>
        <v>1000000</v>
      </c>
      <c r="D11" s="19">
        <f>SUM(D5:D10)</f>
        <v>1000000</v>
      </c>
      <c r="E11" s="20">
        <f t="shared" si="0"/>
        <v>1</v>
      </c>
      <c r="F11" s="39"/>
      <c r="G11" s="40">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J5" sqref="J5"/>
    </sheetView>
  </sheetViews>
  <sheetFormatPr defaultRowHeight="16.5" x14ac:dyDescent="0.25"/>
  <cols>
    <col min="1" max="1" width="7.375" customWidth="1"/>
    <col min="2" max="2" width="28.125" customWidth="1"/>
    <col min="3" max="5" width="15.75" customWidth="1"/>
    <col min="6" max="6" width="37.375" customWidth="1"/>
    <col min="7" max="7" width="13.875" bestFit="1" customWidth="1"/>
  </cols>
  <sheetData>
    <row r="1" spans="1:8" ht="78.75" customHeight="1" x14ac:dyDescent="0.25">
      <c r="A1" s="91" t="str">
        <f>'107年總表'!A1</f>
        <v>臺南市新化區暨唪口里辦理
「107年度臺南市永康垃圾資源回收(焚化)廠營運階段回饋金」112年度7月份執行情況表</v>
      </c>
      <c r="B1" s="91"/>
      <c r="C1" s="91"/>
      <c r="D1" s="91"/>
      <c r="E1" s="91"/>
      <c r="F1" s="91"/>
      <c r="G1" s="91"/>
      <c r="H1" s="50"/>
    </row>
    <row r="2" spans="1:8" ht="17.25" thickBot="1" x14ac:dyDescent="0.3">
      <c r="A2" t="str">
        <f>'107年總表'!A2</f>
        <v>製表日期：112年08月07日</v>
      </c>
    </row>
    <row r="3" spans="1:8" ht="17.25" thickTop="1" x14ac:dyDescent="0.25">
      <c r="A3" s="77" t="s">
        <v>14</v>
      </c>
      <c r="B3" s="79" t="s">
        <v>15</v>
      </c>
      <c r="C3" s="79"/>
      <c r="D3" s="79"/>
      <c r="E3" s="79"/>
      <c r="F3" s="79"/>
      <c r="G3" s="13"/>
    </row>
    <row r="4" spans="1:8" x14ac:dyDescent="0.25">
      <c r="A4" s="78"/>
      <c r="B4" s="14" t="s">
        <v>16</v>
      </c>
      <c r="C4" s="15" t="s">
        <v>17</v>
      </c>
      <c r="D4" s="15" t="s">
        <v>18</v>
      </c>
      <c r="E4" s="16" t="s">
        <v>19</v>
      </c>
      <c r="F4" s="14" t="s">
        <v>20</v>
      </c>
      <c r="G4" s="17" t="s">
        <v>167</v>
      </c>
    </row>
    <row r="5" spans="1:8" ht="181.5" x14ac:dyDescent="0.25">
      <c r="A5" s="92" t="s">
        <v>23</v>
      </c>
      <c r="B5" s="48" t="s">
        <v>84</v>
      </c>
      <c r="C5" s="49">
        <v>2791259</v>
      </c>
      <c r="D5" s="19">
        <v>2600802</v>
      </c>
      <c r="E5" s="20">
        <f>D5/C5</f>
        <v>0.93176663290651285</v>
      </c>
      <c r="F5" s="25" t="s">
        <v>133</v>
      </c>
      <c r="G5" s="59">
        <f>C5-D5</f>
        <v>190457</v>
      </c>
    </row>
    <row r="6" spans="1:8" ht="49.5" x14ac:dyDescent="0.25">
      <c r="A6" s="94"/>
      <c r="B6" s="27" t="s">
        <v>56</v>
      </c>
      <c r="C6" s="19">
        <v>1799658</v>
      </c>
      <c r="D6" s="19">
        <v>1799658</v>
      </c>
      <c r="E6" s="20">
        <f t="shared" ref="E6" si="0">D6/C6</f>
        <v>1</v>
      </c>
      <c r="F6" s="25" t="s">
        <v>122</v>
      </c>
      <c r="G6" s="42">
        <f>C6-D6</f>
        <v>0</v>
      </c>
    </row>
    <row r="7" spans="1:8" ht="17.25" thickBot="1" x14ac:dyDescent="0.3">
      <c r="A7" s="21"/>
      <c r="B7" s="22" t="s">
        <v>22</v>
      </c>
      <c r="C7" s="23">
        <f>SUM(C5:C6)</f>
        <v>4590917</v>
      </c>
      <c r="D7" s="23">
        <f>SUM(D5:D6)</f>
        <v>4400460</v>
      </c>
      <c r="E7" s="24">
        <f>D7/C7</f>
        <v>0.95851438830194491</v>
      </c>
      <c r="F7" s="22"/>
      <c r="G7" s="23">
        <f>C7-D7</f>
        <v>190457</v>
      </c>
    </row>
    <row r="8" spans="1:8" ht="17.25" thickTop="1" x14ac:dyDescent="0.25"/>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7"/>
  <sheetViews>
    <sheetView topLeftCell="A10" workbookViewId="0">
      <selection activeCell="H16" sqref="H16"/>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3.5" customHeight="1" x14ac:dyDescent="0.25">
      <c r="A1" s="91" t="str">
        <f>'107年總表'!A1</f>
        <v>臺南市新化區暨唪口里辦理
「107年度臺南市永康垃圾資源回收(焚化)廠營運階段回饋金」112年度7月份執行情況表</v>
      </c>
      <c r="B1" s="91"/>
      <c r="C1" s="91"/>
      <c r="D1" s="91"/>
      <c r="E1" s="91"/>
      <c r="F1" s="91"/>
      <c r="G1" s="91"/>
      <c r="H1" s="91"/>
    </row>
    <row r="2" spans="1:8" ht="17.25" thickBot="1" x14ac:dyDescent="0.3">
      <c r="A2" t="str">
        <f>'107年總表'!A2</f>
        <v>製表日期：112年08月07日</v>
      </c>
    </row>
    <row r="3" spans="1:8" ht="17.25" customHeight="1" thickTop="1" x14ac:dyDescent="0.25">
      <c r="A3" s="77" t="s">
        <v>31</v>
      </c>
      <c r="B3" s="95" t="s">
        <v>32</v>
      </c>
      <c r="C3" s="96"/>
      <c r="D3" s="96"/>
      <c r="E3" s="96"/>
      <c r="F3" s="96"/>
      <c r="G3" s="97"/>
    </row>
    <row r="4" spans="1:8" x14ac:dyDescent="0.25">
      <c r="A4" s="78"/>
      <c r="B4" s="14" t="s">
        <v>33</v>
      </c>
      <c r="C4" s="15" t="s">
        <v>34</v>
      </c>
      <c r="D4" s="15" t="s">
        <v>35</v>
      </c>
      <c r="E4" s="16" t="s">
        <v>36</v>
      </c>
      <c r="F4" s="28" t="s">
        <v>37</v>
      </c>
      <c r="G4" s="17" t="s">
        <v>152</v>
      </c>
    </row>
    <row r="5" spans="1:8" ht="142.5" x14ac:dyDescent="0.25">
      <c r="A5" s="92" t="s">
        <v>57</v>
      </c>
      <c r="B5" s="29" t="s">
        <v>89</v>
      </c>
      <c r="C5" s="19">
        <v>310000</v>
      </c>
      <c r="D5" s="19">
        <v>310000</v>
      </c>
      <c r="E5" s="20">
        <f t="shared" ref="E5:E16" si="0">D5/C5</f>
        <v>1</v>
      </c>
      <c r="F5" s="57" t="s">
        <v>157</v>
      </c>
      <c r="G5" s="40">
        <f>C5-D5</f>
        <v>0</v>
      </c>
    </row>
    <row r="6" spans="1:8" ht="33" x14ac:dyDescent="0.25">
      <c r="A6" s="93"/>
      <c r="B6" s="29" t="s">
        <v>90</v>
      </c>
      <c r="C6" s="19">
        <v>0</v>
      </c>
      <c r="D6" s="19"/>
      <c r="E6" s="20">
        <v>0</v>
      </c>
      <c r="F6" s="18"/>
      <c r="G6" s="40">
        <f t="shared" ref="G6:G16" si="1">C6-D6</f>
        <v>0</v>
      </c>
    </row>
    <row r="7" spans="1:8" ht="156.75" x14ac:dyDescent="0.25">
      <c r="A7" s="93"/>
      <c r="B7" s="29" t="s">
        <v>91</v>
      </c>
      <c r="C7" s="19">
        <v>112000</v>
      </c>
      <c r="D7" s="19">
        <v>111930</v>
      </c>
      <c r="E7" s="20">
        <f t="shared" si="0"/>
        <v>0.99937500000000001</v>
      </c>
      <c r="F7" s="18" t="s">
        <v>145</v>
      </c>
      <c r="G7" s="40">
        <f t="shared" si="1"/>
        <v>70</v>
      </c>
      <c r="H7" t="s">
        <v>161</v>
      </c>
    </row>
    <row r="8" spans="1:8" ht="33" x14ac:dyDescent="0.25">
      <c r="A8" s="93"/>
      <c r="B8" s="29" t="s">
        <v>58</v>
      </c>
      <c r="C8" s="19">
        <v>18000</v>
      </c>
      <c r="D8" s="41">
        <v>17600</v>
      </c>
      <c r="E8" s="20">
        <f t="shared" si="0"/>
        <v>0.97777777777777775</v>
      </c>
      <c r="F8" s="57" t="s">
        <v>144</v>
      </c>
      <c r="G8" s="40">
        <f t="shared" si="1"/>
        <v>400</v>
      </c>
      <c r="H8" t="s">
        <v>161</v>
      </c>
    </row>
    <row r="9" spans="1:8" ht="42.75" x14ac:dyDescent="0.25">
      <c r="A9" s="93"/>
      <c r="B9" s="29" t="s">
        <v>59</v>
      </c>
      <c r="C9" s="19">
        <v>98000</v>
      </c>
      <c r="D9" s="41">
        <v>98000</v>
      </c>
      <c r="E9" s="20">
        <f t="shared" si="0"/>
        <v>1</v>
      </c>
      <c r="F9" s="39" t="s">
        <v>109</v>
      </c>
      <c r="G9" s="40">
        <f t="shared" si="1"/>
        <v>0</v>
      </c>
    </row>
    <row r="10" spans="1:8" ht="85.5" x14ac:dyDescent="0.25">
      <c r="A10" s="93"/>
      <c r="B10" s="29" t="s">
        <v>60</v>
      </c>
      <c r="C10" s="19">
        <v>120000</v>
      </c>
      <c r="D10" s="19">
        <v>120000</v>
      </c>
      <c r="E10" s="20">
        <f t="shared" si="0"/>
        <v>1</v>
      </c>
      <c r="F10" s="57" t="s">
        <v>115</v>
      </c>
      <c r="G10" s="40">
        <f t="shared" si="1"/>
        <v>0</v>
      </c>
    </row>
    <row r="11" spans="1:8" ht="57" x14ac:dyDescent="0.25">
      <c r="A11" s="93"/>
      <c r="B11" s="29" t="s">
        <v>61</v>
      </c>
      <c r="C11" s="19">
        <v>96000</v>
      </c>
      <c r="D11" s="19">
        <v>96000</v>
      </c>
      <c r="E11" s="20">
        <f t="shared" si="0"/>
        <v>1</v>
      </c>
      <c r="F11" s="43" t="s">
        <v>103</v>
      </c>
      <c r="G11" s="40">
        <f t="shared" si="1"/>
        <v>0</v>
      </c>
    </row>
    <row r="12" spans="1:8" ht="57" x14ac:dyDescent="0.25">
      <c r="A12" s="93"/>
      <c r="B12" s="34" t="s">
        <v>62</v>
      </c>
      <c r="C12" s="35">
        <v>96000</v>
      </c>
      <c r="D12" s="35">
        <v>96000</v>
      </c>
      <c r="E12" s="36">
        <f t="shared" si="0"/>
        <v>1</v>
      </c>
      <c r="F12" s="53" t="s">
        <v>102</v>
      </c>
      <c r="G12" s="40">
        <f t="shared" si="1"/>
        <v>0</v>
      </c>
    </row>
    <row r="13" spans="1:8" ht="42.75" x14ac:dyDescent="0.25">
      <c r="A13" s="93"/>
      <c r="B13" s="34" t="s">
        <v>92</v>
      </c>
      <c r="C13" s="35">
        <v>50000</v>
      </c>
      <c r="D13" s="35">
        <v>50000</v>
      </c>
      <c r="E13" s="36">
        <f t="shared" si="0"/>
        <v>1</v>
      </c>
      <c r="F13" s="56" t="s">
        <v>114</v>
      </c>
      <c r="G13" s="40">
        <f t="shared" si="1"/>
        <v>0</v>
      </c>
    </row>
    <row r="14" spans="1:8" ht="42.75" x14ac:dyDescent="0.25">
      <c r="A14" s="93"/>
      <c r="B14" s="34" t="s">
        <v>63</v>
      </c>
      <c r="C14" s="35">
        <v>50000</v>
      </c>
      <c r="D14" s="35">
        <v>50000</v>
      </c>
      <c r="E14" s="36">
        <f t="shared" si="0"/>
        <v>1</v>
      </c>
      <c r="F14" s="53" t="s">
        <v>118</v>
      </c>
      <c r="G14" s="40">
        <f t="shared" si="1"/>
        <v>0</v>
      </c>
    </row>
    <row r="15" spans="1:8" ht="156.75" x14ac:dyDescent="0.25">
      <c r="A15" s="93"/>
      <c r="B15" s="34" t="s">
        <v>93</v>
      </c>
      <c r="C15" s="35">
        <v>50000</v>
      </c>
      <c r="D15" s="35">
        <v>50000</v>
      </c>
      <c r="E15" s="36">
        <f t="shared" si="0"/>
        <v>1</v>
      </c>
      <c r="F15" s="56" t="s">
        <v>172</v>
      </c>
      <c r="G15" s="40">
        <f t="shared" si="1"/>
        <v>0</v>
      </c>
      <c r="H15" t="s">
        <v>173</v>
      </c>
    </row>
    <row r="16" spans="1:8" ht="17.25" thickBot="1" x14ac:dyDescent="0.3">
      <c r="A16" s="98"/>
      <c r="B16" s="22" t="s">
        <v>41</v>
      </c>
      <c r="C16" s="23">
        <f>SUM(C5:C15)</f>
        <v>1000000</v>
      </c>
      <c r="D16" s="23">
        <f>SUM(D5:D15)</f>
        <v>999530</v>
      </c>
      <c r="E16" s="24">
        <f t="shared" si="0"/>
        <v>0.99953000000000003</v>
      </c>
      <c r="F16" s="54"/>
      <c r="G16" s="40">
        <f t="shared" si="1"/>
        <v>470</v>
      </c>
    </row>
    <row r="17" ht="17.25" thickTop="1" x14ac:dyDescent="0.25"/>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
  <sheetViews>
    <sheetView topLeftCell="A13" workbookViewId="0">
      <selection activeCell="G5" sqref="G5"/>
    </sheetView>
  </sheetViews>
  <sheetFormatPr defaultRowHeight="16.5" x14ac:dyDescent="0.25"/>
  <cols>
    <col min="1" max="1" width="7.375" customWidth="1"/>
    <col min="2" max="2" width="30.75" customWidth="1"/>
    <col min="3" max="5" width="15.75" customWidth="1"/>
    <col min="6" max="6" width="38.75" customWidth="1"/>
    <col min="7" max="7" width="12.875" customWidth="1"/>
  </cols>
  <sheetData>
    <row r="1" spans="1:8" ht="75" customHeight="1" x14ac:dyDescent="0.25">
      <c r="A1" s="91" t="str">
        <f>'107年總表'!A1</f>
        <v>臺南市新化區暨唪口里辦理
「107年度臺南市永康垃圾資源回收(焚化)廠營運階段回饋金」112年度7月份執行情況表</v>
      </c>
      <c r="B1" s="91"/>
      <c r="C1" s="91"/>
      <c r="D1" s="91"/>
      <c r="E1" s="91"/>
      <c r="F1" s="91"/>
      <c r="G1" s="91"/>
      <c r="H1" s="91"/>
    </row>
    <row r="2" spans="1:8" ht="17.25" thickBot="1" x14ac:dyDescent="0.3">
      <c r="A2" t="str">
        <f>'107年總表'!A2</f>
        <v>製表日期：112年08月07日</v>
      </c>
    </row>
    <row r="3" spans="1:8" ht="17.25" customHeight="1" thickTop="1" x14ac:dyDescent="0.25">
      <c r="A3" s="77" t="s">
        <v>31</v>
      </c>
      <c r="B3" s="79" t="s">
        <v>32</v>
      </c>
      <c r="C3" s="79"/>
      <c r="D3" s="79"/>
      <c r="E3" s="79"/>
      <c r="F3" s="79"/>
      <c r="G3" s="13"/>
    </row>
    <row r="4" spans="1:8" x14ac:dyDescent="0.25">
      <c r="A4" s="78"/>
      <c r="B4" s="14" t="s">
        <v>33</v>
      </c>
      <c r="C4" s="15" t="s">
        <v>34</v>
      </c>
      <c r="D4" s="15" t="s">
        <v>35</v>
      </c>
      <c r="E4" s="16" t="s">
        <v>36</v>
      </c>
      <c r="F4" s="14" t="s">
        <v>37</v>
      </c>
      <c r="G4" s="17" t="s">
        <v>167</v>
      </c>
    </row>
    <row r="5" spans="1:8" ht="165" x14ac:dyDescent="0.25">
      <c r="A5" s="99" t="s">
        <v>72</v>
      </c>
      <c r="B5" s="25" t="s">
        <v>73</v>
      </c>
      <c r="C5" s="19">
        <v>430000</v>
      </c>
      <c r="D5" s="19">
        <v>430000</v>
      </c>
      <c r="E5" s="20">
        <f t="shared" ref="E5:E14" si="0">D5/C5</f>
        <v>1</v>
      </c>
      <c r="F5" s="25" t="s">
        <v>160</v>
      </c>
      <c r="G5" s="40">
        <f>C5-D5</f>
        <v>0</v>
      </c>
    </row>
    <row r="6" spans="1:8" ht="156" customHeight="1" x14ac:dyDescent="0.25">
      <c r="A6" s="99"/>
      <c r="B6" s="25" t="s">
        <v>74</v>
      </c>
      <c r="C6" s="19">
        <v>40000</v>
      </c>
      <c r="D6" s="41">
        <v>40000</v>
      </c>
      <c r="E6" s="20">
        <f>D6/C6</f>
        <v>1</v>
      </c>
      <c r="F6" s="61" t="s">
        <v>130</v>
      </c>
      <c r="G6" s="40">
        <f>C6-D6</f>
        <v>0</v>
      </c>
    </row>
    <row r="7" spans="1:8" ht="400.5" customHeight="1" x14ac:dyDescent="0.25">
      <c r="A7" s="99"/>
      <c r="B7" s="25" t="s">
        <v>75</v>
      </c>
      <c r="C7" s="19">
        <v>90000</v>
      </c>
      <c r="D7" s="41">
        <v>90000</v>
      </c>
      <c r="E7" s="20">
        <f t="shared" si="0"/>
        <v>1</v>
      </c>
      <c r="F7" s="25" t="s">
        <v>127</v>
      </c>
      <c r="G7" s="40">
        <f t="shared" ref="G7:G14" si="1">C7-D7</f>
        <v>0</v>
      </c>
    </row>
    <row r="8" spans="1:8" ht="81.75" customHeight="1" x14ac:dyDescent="0.25">
      <c r="A8" s="99"/>
      <c r="B8" s="25" t="s">
        <v>86</v>
      </c>
      <c r="C8" s="19">
        <v>30000</v>
      </c>
      <c r="D8" s="19">
        <v>30000</v>
      </c>
      <c r="E8" s="20">
        <f t="shared" si="0"/>
        <v>1</v>
      </c>
      <c r="F8" s="25" t="s">
        <v>121</v>
      </c>
      <c r="G8" s="40">
        <f t="shared" si="1"/>
        <v>0</v>
      </c>
    </row>
    <row r="9" spans="1:8" ht="115.5" x14ac:dyDescent="0.25">
      <c r="A9" s="99"/>
      <c r="B9" s="25" t="s">
        <v>76</v>
      </c>
      <c r="C9" s="19">
        <v>160000</v>
      </c>
      <c r="D9" s="19">
        <v>160000</v>
      </c>
      <c r="E9" s="20">
        <f t="shared" si="0"/>
        <v>1</v>
      </c>
      <c r="F9" s="25" t="s">
        <v>110</v>
      </c>
      <c r="G9" s="40">
        <f t="shared" si="1"/>
        <v>0</v>
      </c>
    </row>
    <row r="10" spans="1:8" ht="66" x14ac:dyDescent="0.25">
      <c r="A10" s="99"/>
      <c r="B10" s="37" t="s">
        <v>77</v>
      </c>
      <c r="C10" s="35">
        <v>80000</v>
      </c>
      <c r="D10" s="35">
        <v>80000</v>
      </c>
      <c r="E10" s="36">
        <f t="shared" si="0"/>
        <v>1</v>
      </c>
      <c r="F10" s="25" t="s">
        <v>112</v>
      </c>
      <c r="G10" s="40">
        <f t="shared" si="1"/>
        <v>0</v>
      </c>
    </row>
    <row r="11" spans="1:8" ht="49.5" x14ac:dyDescent="0.25">
      <c r="A11" s="99"/>
      <c r="B11" s="37" t="s">
        <v>78</v>
      </c>
      <c r="C11" s="35">
        <v>20000</v>
      </c>
      <c r="D11" s="35">
        <v>20000</v>
      </c>
      <c r="E11" s="36">
        <f t="shared" si="0"/>
        <v>1</v>
      </c>
      <c r="F11" s="25" t="s">
        <v>111</v>
      </c>
      <c r="G11" s="40">
        <f t="shared" si="1"/>
        <v>0</v>
      </c>
    </row>
    <row r="12" spans="1:8" ht="99" x14ac:dyDescent="0.25">
      <c r="A12" s="45"/>
      <c r="B12" s="37" t="s">
        <v>79</v>
      </c>
      <c r="C12" s="35">
        <v>140000</v>
      </c>
      <c r="D12" s="35">
        <v>139250</v>
      </c>
      <c r="E12" s="36">
        <f t="shared" si="0"/>
        <v>0.99464285714285716</v>
      </c>
      <c r="F12" s="37" t="s">
        <v>116</v>
      </c>
      <c r="G12" s="40">
        <f t="shared" si="1"/>
        <v>750</v>
      </c>
    </row>
    <row r="13" spans="1:8" ht="33" x14ac:dyDescent="0.25">
      <c r="A13" s="45"/>
      <c r="B13" s="25" t="s">
        <v>94</v>
      </c>
      <c r="C13" s="19">
        <v>10000</v>
      </c>
      <c r="D13" s="41">
        <v>10000</v>
      </c>
      <c r="E13" s="20">
        <f>D13/C13</f>
        <v>1</v>
      </c>
      <c r="F13" s="58" t="s">
        <v>159</v>
      </c>
      <c r="G13" s="40">
        <f>C13-D13</f>
        <v>0</v>
      </c>
    </row>
    <row r="14" spans="1:8" ht="17.25" thickBot="1" x14ac:dyDescent="0.3">
      <c r="A14" s="26"/>
      <c r="B14" s="22" t="s">
        <v>41</v>
      </c>
      <c r="C14" s="23">
        <f>SUM(C5:C13)</f>
        <v>1000000</v>
      </c>
      <c r="D14" s="23">
        <f>SUM(D5:D13)</f>
        <v>999250</v>
      </c>
      <c r="E14" s="24">
        <f t="shared" si="0"/>
        <v>0.99924999999999997</v>
      </c>
      <c r="F14" s="22"/>
      <c r="G14" s="40">
        <f t="shared" si="1"/>
        <v>750</v>
      </c>
    </row>
    <row r="15" spans="1:8" ht="17.25" thickTop="1" x14ac:dyDescent="0.25"/>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2023-01-09T00:45:24Z</cp:lastPrinted>
  <dcterms:created xsi:type="dcterms:W3CDTF">2015-12-02T01:38:50Z</dcterms:created>
  <dcterms:modified xsi:type="dcterms:W3CDTF">2023-08-08T01:47:49Z</dcterms:modified>
</cp:coreProperties>
</file>