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505" yWindow="-15" windowWidth="14340" windowHeight="12600"/>
  </bookViews>
  <sheets>
    <sheet name="108年總表" sheetId="1" r:id="rId1"/>
    <sheet name="108新化水電" sheetId="2" r:id="rId2"/>
    <sheet name="行政作業費" sheetId="10" r:id="rId3"/>
    <sheet name="108崙頂" sheetId="6" r:id="rId4"/>
    <sheet name="108全興" sheetId="7" r:id="rId5"/>
    <sheet name="108唪口" sheetId="4" r:id="rId6"/>
    <sheet name="108唪口水電" sheetId="3" r:id="rId7"/>
    <sheet name="108北勢" sheetId="5" r:id="rId8"/>
    <sheet name="108協興" sheetId="8" r:id="rId9"/>
    <sheet name="108豐榮" sheetId="9" r:id="rId10"/>
  </sheets>
  <calcPr calcId="125725"/>
</workbook>
</file>

<file path=xl/calcChain.xml><?xml version="1.0" encoding="utf-8"?>
<calcChain xmlns="http://schemas.openxmlformats.org/spreadsheetml/2006/main">
  <c r="A1" i="2"/>
  <c r="G8" l="1"/>
  <c r="D9"/>
  <c r="E4" i="1" s="1"/>
  <c r="G7" i="2"/>
  <c r="E7"/>
  <c r="E8"/>
  <c r="C9"/>
  <c r="G6" i="3" l="1"/>
  <c r="G5"/>
  <c r="D7" i="10"/>
  <c r="D11" i="1" l="1"/>
  <c r="D15"/>
  <c r="A2" i="6"/>
  <c r="A2" i="10"/>
  <c r="D15" i="9"/>
  <c r="E6" i="7" l="1"/>
  <c r="E7"/>
  <c r="E14" i="9"/>
  <c r="G14"/>
  <c r="C15"/>
  <c r="G6" i="7"/>
  <c r="C14"/>
  <c r="D13" i="1"/>
  <c r="D14" i="8"/>
  <c r="D16" i="1" l="1"/>
  <c r="E6" i="3"/>
  <c r="A1" i="10"/>
  <c r="E14" i="1"/>
  <c r="C7" i="10"/>
  <c r="B14" i="1" s="1"/>
  <c r="C14" s="1"/>
  <c r="G6" i="10"/>
  <c r="E6"/>
  <c r="G5"/>
  <c r="E5"/>
  <c r="G14" i="1" l="1"/>
  <c r="E7" i="10"/>
  <c r="F14" i="1"/>
  <c r="B15"/>
  <c r="C15" s="1"/>
  <c r="E15"/>
  <c r="G7" i="10"/>
  <c r="G15" i="1" l="1"/>
  <c r="F15"/>
  <c r="C14" i="8"/>
  <c r="C15" i="5"/>
  <c r="E14"/>
  <c r="G14"/>
  <c r="D11" i="4"/>
  <c r="E12" i="7"/>
  <c r="G12"/>
  <c r="A1" i="3" l="1"/>
  <c r="D15" i="5"/>
  <c r="D7" i="3"/>
  <c r="G7" s="1"/>
  <c r="D14" i="7"/>
  <c r="D14" i="6"/>
  <c r="G7" i="8"/>
  <c r="E7"/>
  <c r="C7" i="3"/>
  <c r="B12" i="1" s="1"/>
  <c r="C11" i="4"/>
  <c r="C14" i="6"/>
  <c r="A1" i="8" l="1"/>
  <c r="A1" i="5"/>
  <c r="G5" i="2"/>
  <c r="E10" i="4" l="1"/>
  <c r="E6"/>
  <c r="E7"/>
  <c r="E8"/>
  <c r="E9"/>
  <c r="G10"/>
  <c r="G6"/>
  <c r="G7"/>
  <c r="G8"/>
  <c r="G9"/>
  <c r="E5" i="1" l="1"/>
  <c r="G13" i="6"/>
  <c r="G6"/>
  <c r="G7"/>
  <c r="G8"/>
  <c r="G9"/>
  <c r="G10"/>
  <c r="G11"/>
  <c r="G12"/>
  <c r="E10" i="1"/>
  <c r="B10"/>
  <c r="G12" i="9"/>
  <c r="E12"/>
  <c r="G11"/>
  <c r="E11"/>
  <c r="G10"/>
  <c r="E10"/>
  <c r="G9"/>
  <c r="E9"/>
  <c r="G8"/>
  <c r="E8"/>
  <c r="G7"/>
  <c r="E7"/>
  <c r="G6"/>
  <c r="E6"/>
  <c r="G13"/>
  <c r="E13"/>
  <c r="G5"/>
  <c r="E5"/>
  <c r="B9" i="1"/>
  <c r="G13" i="8"/>
  <c r="E13"/>
  <c r="G12"/>
  <c r="G11"/>
  <c r="E11"/>
  <c r="G10"/>
  <c r="E10"/>
  <c r="G9"/>
  <c r="E9"/>
  <c r="G8"/>
  <c r="E8"/>
  <c r="G6"/>
  <c r="E6"/>
  <c r="G5"/>
  <c r="E5"/>
  <c r="E8" i="1"/>
  <c r="G13" i="5"/>
  <c r="E13"/>
  <c r="G12"/>
  <c r="E12"/>
  <c r="G11"/>
  <c r="E11"/>
  <c r="G10"/>
  <c r="E10"/>
  <c r="G9"/>
  <c r="E9"/>
  <c r="G8"/>
  <c r="E8"/>
  <c r="G7"/>
  <c r="G6"/>
  <c r="E6"/>
  <c r="G5"/>
  <c r="E5"/>
  <c r="E7" i="1"/>
  <c r="G5" i="4"/>
  <c r="E5"/>
  <c r="E6" i="1"/>
  <c r="E14" i="7"/>
  <c r="G11"/>
  <c r="E11"/>
  <c r="G10"/>
  <c r="E10"/>
  <c r="G9"/>
  <c r="E9"/>
  <c r="G8"/>
  <c r="E8"/>
  <c r="G7"/>
  <c r="G13"/>
  <c r="E13"/>
  <c r="G5"/>
  <c r="E5"/>
  <c r="B5" i="1"/>
  <c r="E14" i="6"/>
  <c r="E12"/>
  <c r="E11"/>
  <c r="E10"/>
  <c r="E9"/>
  <c r="E8"/>
  <c r="E7"/>
  <c r="E6"/>
  <c r="E13"/>
  <c r="G5"/>
  <c r="E5"/>
  <c r="G14" l="1"/>
  <c r="E15" i="9"/>
  <c r="E14" i="8"/>
  <c r="G15" i="5"/>
  <c r="B8" i="1"/>
  <c r="G11" i="4"/>
  <c r="E11"/>
  <c r="B7" i="1"/>
  <c r="B6"/>
  <c r="G14" i="7"/>
  <c r="E9" i="1"/>
  <c r="G15" i="9"/>
  <c r="G14" i="8"/>
  <c r="E15" i="5"/>
  <c r="E12" i="1" l="1"/>
  <c r="E13" s="1"/>
  <c r="B13"/>
  <c r="C12"/>
  <c r="C10"/>
  <c r="G10" s="1"/>
  <c r="B4"/>
  <c r="C4" s="1"/>
  <c r="C6"/>
  <c r="G6" s="1"/>
  <c r="C5"/>
  <c r="G5" s="1"/>
  <c r="C8"/>
  <c r="G8" s="1"/>
  <c r="E5" i="3"/>
  <c r="G9" i="2"/>
  <c r="E5"/>
  <c r="A2" i="9"/>
  <c r="A2" i="8"/>
  <c r="A2" i="7"/>
  <c r="A2" i="5"/>
  <c r="A2" i="4"/>
  <c r="A2" i="3"/>
  <c r="A2" i="2"/>
  <c r="A1" i="9"/>
  <c r="A1" i="7"/>
  <c r="A1" i="6"/>
  <c r="A1" i="4"/>
  <c r="C13" i="1" l="1"/>
  <c r="G13" s="1"/>
  <c r="G12"/>
  <c r="E7" i="3"/>
  <c r="E9" i="2"/>
  <c r="G4" i="1"/>
  <c r="C9"/>
  <c r="G9" s="1"/>
  <c r="F8"/>
  <c r="C7"/>
  <c r="G7" s="1"/>
  <c r="F6"/>
  <c r="F10"/>
  <c r="F5"/>
  <c r="F12"/>
  <c r="F13" l="1"/>
  <c r="F4"/>
  <c r="E11"/>
  <c r="E16" s="1"/>
  <c r="F7"/>
  <c r="F9"/>
  <c r="B11"/>
  <c r="C11" l="1"/>
  <c r="G11" s="1"/>
  <c r="G16" s="1"/>
  <c r="B16"/>
  <c r="C16" s="1"/>
  <c r="F11" l="1"/>
  <c r="F16"/>
</calcChain>
</file>

<file path=xl/sharedStrings.xml><?xml version="1.0" encoding="utf-8"?>
<sst xmlns="http://schemas.openxmlformats.org/spreadsheetml/2006/main" count="235" uniqueCount="168">
  <si>
    <t>里       別</t>
  </si>
  <si>
    <t>計畫金額</t>
  </si>
  <si>
    <t>累計支用金額</t>
  </si>
  <si>
    <t>經費執行率</t>
  </si>
  <si>
    <t>備註</t>
  </si>
  <si>
    <t>新化區公所</t>
  </si>
  <si>
    <t>崙頂里</t>
  </si>
  <si>
    <t>全興里</t>
  </si>
  <si>
    <t>唪口里</t>
  </si>
  <si>
    <t>北勢里</t>
  </si>
  <si>
    <t>協興里</t>
  </si>
  <si>
    <t>豐榮里</t>
  </si>
  <si>
    <t>小計</t>
  </si>
  <si>
    <t>總計</t>
  </si>
  <si>
    <t>製表人員：           課室主管：               主辦會計：            機關首長：</t>
  </si>
  <si>
    <t>受補助單位</t>
    <phoneticPr fontId="3" type="noConversion"/>
  </si>
  <si>
    <t>計      畫      內      容</t>
    <phoneticPr fontId="3" type="noConversion"/>
  </si>
  <si>
    <t>項目</t>
    <phoneticPr fontId="3" type="noConversion"/>
  </si>
  <si>
    <t>計畫金額</t>
    <phoneticPr fontId="3" type="noConversion"/>
  </si>
  <si>
    <t>執行金額</t>
    <phoneticPr fontId="3" type="noConversion"/>
  </si>
  <si>
    <t>執行率%</t>
    <phoneticPr fontId="3" type="noConversion"/>
  </si>
  <si>
    <t>執行情況</t>
    <phoneticPr fontId="3" type="noConversion"/>
  </si>
  <si>
    <t>新化區</t>
    <phoneticPr fontId="3" type="noConversion"/>
  </si>
  <si>
    <t>小計</t>
    <phoneticPr fontId="3" type="noConversion"/>
  </si>
  <si>
    <t>新化區       (唪口里)</t>
    <phoneticPr fontId="3" type="noConversion"/>
  </si>
  <si>
    <t>崙頂里活動中心及里內公共設施整修及設備添購維修</t>
  </si>
  <si>
    <t>崙頂里環保義工隊辦理環保教育觀摩活動</t>
  </si>
  <si>
    <t>崙頂社區發展協會下長壽會辦理全里長者環保教育、觀摩活動</t>
  </si>
  <si>
    <t>崙頂社區發展協會下媽媽教室辦理全里媽媽環保教育、觀摩活動</t>
  </si>
  <si>
    <t>崙頂社區發展協會下巡守隊辦理環保教育、觀摩活動</t>
  </si>
  <si>
    <t>崙頂社區發展協會辦理全里環保教育、觀摩活動</t>
  </si>
  <si>
    <t>崙頂社區發展協會辦理節慶活動(父親節、母親節、重陽節、中秋節…等)結合環保教育宣導</t>
  </si>
  <si>
    <t>受補助單位</t>
    <phoneticPr fontId="3" type="noConversion"/>
  </si>
  <si>
    <t>計      畫      內      容</t>
    <phoneticPr fontId="3" type="noConversion"/>
  </si>
  <si>
    <t>項目</t>
    <phoneticPr fontId="3" type="noConversion"/>
  </si>
  <si>
    <t>計畫金額</t>
    <phoneticPr fontId="3" type="noConversion"/>
  </si>
  <si>
    <t>執行金額</t>
    <phoneticPr fontId="3" type="noConversion"/>
  </si>
  <si>
    <t>執行率%</t>
    <phoneticPr fontId="3" type="noConversion"/>
  </si>
  <si>
    <t>執行情況</t>
    <phoneticPr fontId="3" type="noConversion"/>
  </si>
  <si>
    <t>新化區        (崙頂里)</t>
    <phoneticPr fontId="3" type="noConversion"/>
  </si>
  <si>
    <t>崙頂里柏油鋪設、維修及排水溝興建、維修工程</t>
    <phoneticPr fontId="3" type="noConversion"/>
  </si>
  <si>
    <t>崙頂里監視系統維修新設</t>
    <phoneticPr fontId="3" type="noConversion"/>
  </si>
  <si>
    <t>小計</t>
    <phoneticPr fontId="3" type="noConversion"/>
  </si>
  <si>
    <t>全興里</t>
    <phoneticPr fontId="3" type="noConversion"/>
  </si>
  <si>
    <t>全興里監視系統增設及維修</t>
  </si>
  <si>
    <t>全興社區發展協會辦理全里環保教育宣導暨觀摩活動</t>
  </si>
  <si>
    <t>全興社區長壽會辦理全里環保教育宣導暨觀摩活動</t>
  </si>
  <si>
    <t>全興環保義工隊環保教育宣導暨觀摩活動</t>
  </si>
  <si>
    <t>全興社區巡守隊辦理環保教育宣導暨觀摩活動，以及設備採購、勤務講習訓練</t>
  </si>
  <si>
    <t>全興里社區辦理節慶活動(父親節、母親節、重陽節、中秋節…等)結合環保教育宣導</t>
  </si>
  <si>
    <t>新化區        (唪口里)</t>
    <phoneticPr fontId="3" type="noConversion"/>
  </si>
  <si>
    <t>唪口里轄區道路路面及水溝整修、維護工程</t>
  </si>
  <si>
    <t>唪口里監視系統裝設維修工程</t>
    <phoneticPr fontId="3" type="noConversion"/>
  </si>
  <si>
    <t>唪口社區發展協會辦理全里環保教育宣導暨觀摩活動</t>
  </si>
  <si>
    <t>唪口社區發展協會長壽會辦理全里長者環保教育宣導暨觀摩活動</t>
  </si>
  <si>
    <t>唪口社區發展協會媽媽教室辦理全里婦女環保教育宣導暨觀摩活動</t>
  </si>
  <si>
    <t>唪口里環保義工隊辦理環保教育宣導暨觀摩活動</t>
  </si>
  <si>
    <t>唪口里社區一般住租戶之基本水電費之部分補貼 （含郵寄、雜支等作業費）</t>
    <phoneticPr fontId="3" type="noConversion"/>
  </si>
  <si>
    <t>新化區      (北勢里)</t>
    <phoneticPr fontId="3" type="noConversion"/>
  </si>
  <si>
    <t>北勢里辦理美化社區製作家戶不銹鋼信箱</t>
  </si>
  <si>
    <t>北勢社區發展協會辦理全里環保教育宣導暨觀摩活動</t>
  </si>
  <si>
    <t>北勢社區長壽會辦理全里長者環保教育宣導暨觀摩活動</t>
  </si>
  <si>
    <t>北勢社區媽媽教室辦理全里婦女環保教育宣導暨觀摩活動</t>
  </si>
  <si>
    <t>北勢社區環保義工隊辦理環保教育宣導觀摩暨親子聯誼活動</t>
    <phoneticPr fontId="1" type="noConversion"/>
  </si>
  <si>
    <t>新化區      (協興里)</t>
    <phoneticPr fontId="3" type="noConversion"/>
  </si>
  <si>
    <t>協興里鋪設道路柏油及排水溝整修、維護及疏濬工程</t>
  </si>
  <si>
    <t>協興里活動中心設施維修及設備添購</t>
  </si>
  <si>
    <t>協興里社區發展協會辦理全里里民環保教育宣導暨觀摩活動</t>
  </si>
  <si>
    <t>協興里社區發展協會長壽會辦理全里長者環保教育宣導暨觀摩活動</t>
  </si>
  <si>
    <t>協興里社區發展協會媽媽教室辦理環保教育宣導暨觀摩活動</t>
  </si>
  <si>
    <t>協興里社區環保義工隊辦理環保教育宣導暨觀摩活動</t>
  </si>
  <si>
    <t>協興里監視系統維修工程</t>
    <phoneticPr fontId="1" type="noConversion"/>
  </si>
  <si>
    <t>新化區       (豐榮里)</t>
    <phoneticPr fontId="3" type="noConversion"/>
  </si>
  <si>
    <t>豐榮里道路柏油鋪設與排水溝整修工程</t>
  </si>
  <si>
    <t>豐榮里辦理環境整頓購置所需物品</t>
  </si>
  <si>
    <t>豐榮里辦理環境整頓僱工</t>
  </si>
  <si>
    <t>補助豐榮社區發展協會社團辦理全體里民環境保護教育宣導活動(如觀摩、研習、教育、宣導等)</t>
  </si>
  <si>
    <t>補助豐榮社區發展協會長壽會辦理全里老人環境保護教育宣導活動(如觀摩、研習、教育、宣導等)</t>
  </si>
  <si>
    <t>補助豐榮社區發展協會媽媽教室辦理環境保護教育宣導活動(如觀摩、研習、教育、宣導等)</t>
  </si>
  <si>
    <t>豐榮里辦理環保義工隊環保教育觀摩活動</t>
  </si>
  <si>
    <t>計畫核定     補助金額</t>
    <phoneticPr fontId="1" type="noConversion"/>
  </si>
  <si>
    <t>(豐榮、協興、北勢、全興、崙頂)社區一般住租戶之基本水電費之部分補貼(每人970元)</t>
    <phoneticPr fontId="3" type="noConversion"/>
  </si>
  <si>
    <t>(豐榮、協興、北勢、全興、崙頂)社區一般住租戶之基本水電費郵寄、雜支等作業費0.3%</t>
    <phoneticPr fontId="3" type="noConversion"/>
  </si>
  <si>
    <t xml:space="preserve">唪口里社區一般住租戶之基本水電費之部分補貼(每人1,740元) </t>
    <phoneticPr fontId="3" type="noConversion"/>
  </si>
  <si>
    <t>協興里環境造景.清潔綠美化(購置所需用品及僱工)</t>
  </si>
  <si>
    <t>補助里辦公處辦理節慶餐會活動</t>
  </si>
  <si>
    <t>全興里道路柏油鋪設維修及排水溝興建維修工程</t>
    <phoneticPr fontId="1" type="noConversion"/>
  </si>
  <si>
    <t>本期支用金額</t>
    <phoneticPr fontId="1" type="noConversion"/>
  </si>
  <si>
    <t>全興社區媽媽教室辦理全里媽媽環保教育宣導暨觀摩活動</t>
    <phoneticPr fontId="1" type="noConversion"/>
  </si>
  <si>
    <t>北勢里道路柏油鋪設、路燈裝設及排水溝整修維護工程</t>
    <phoneticPr fontId="1" type="noConversion"/>
  </si>
  <si>
    <t>北勢里辦理環境造景、清潔綠美化(購置所需物品及僱工)</t>
  </si>
  <si>
    <t>北勢社區巡守隊辦理環保教育宣導暨觀摩活動</t>
    <phoneticPr fontId="1" type="noConversion"/>
  </si>
  <si>
    <t>北勢里監視器整修維護工程</t>
    <phoneticPr fontId="1" type="noConversion"/>
  </si>
  <si>
    <t>行政作業費</t>
    <phoneticPr fontId="1" type="noConversion"/>
  </si>
  <si>
    <t>小計</t>
    <phoneticPr fontId="1" type="noConversion"/>
  </si>
  <si>
    <t>唪口里社區一般住租戶之基本水電費郵寄、雜支等作業費0.3%</t>
  </si>
  <si>
    <t>小計</t>
    <phoneticPr fontId="3" type="noConversion"/>
  </si>
  <si>
    <t>協興里辦理節慶(春節、母親節、父親節、中秋節、重陽節…等)結合環保教育宣導</t>
    <phoneticPr fontId="1" type="noConversion"/>
  </si>
  <si>
    <t>依據臺南市政府108年3月22日府環廢字第1080358540號函辦理</t>
    <phoneticPr fontId="1" type="noConversion"/>
  </si>
  <si>
    <t>雇工進行環境整頓及綠化美化</t>
    <phoneticPr fontId="1" type="noConversion"/>
  </si>
  <si>
    <t>北勢里辦理全里環保教育宣導暨里民聯誼活動</t>
    <phoneticPr fontId="1" type="noConversion"/>
  </si>
  <si>
    <t>補助豐榮社區發展協會環保志工隊購置制服</t>
  </si>
  <si>
    <t>補助豐榮里民健康、文康、體育、藝文及宗教活動</t>
    <phoneticPr fontId="1" type="noConversion"/>
  </si>
  <si>
    <t>108/08/06支北勢社區發展協會環保義工隊108年6月1-2日辦理屏東成功及台東龍田等社區活動車資、住宿、便餐、保險等費用$96000</t>
    <phoneticPr fontId="1" type="noConversion"/>
  </si>
  <si>
    <t>108/08/07支北勢社區發展協會辦理媽媽教室108年7月12-14日辦理屏東成功社區、花蓮民生社區、台東卑南遺址等社區環保觀摩教育活動車資.便餐.住宿.保險等費用</t>
    <phoneticPr fontId="1" type="noConversion"/>
  </si>
  <si>
    <t>108/08/05支豐榮里108.5.8辦理母親節慶祝活動便餐28桌*3500元、音響、桌椅、帳棚費用(合計123900元，106年度支63310元、107年度支30000元、108年度支30590元)$30590</t>
    <phoneticPr fontId="1" type="noConversion"/>
  </si>
  <si>
    <t>108/08/06支豐榮社區發展協會108年5月8-11日辦理金門地區觀摩活動經費$80000</t>
    <phoneticPr fontId="1" type="noConversion"/>
  </si>
  <si>
    <t>108/08/06支豐榮社區發展協會購置社區環保志工制服57件費用$19950</t>
    <phoneticPr fontId="1" type="noConversion"/>
  </si>
  <si>
    <t>108/09/12支崙頂社區發展協會108年8月31日辦理環保教育觀摩嘉義勤億蛋品夢工場、達林休閒觀光園區、福樂社區等車資及便餐等費用$99000</t>
    <phoneticPr fontId="1" type="noConversion"/>
  </si>
  <si>
    <t>108/10/29支崙頂社區發展協會環保義工隊108年10月21-22日辦理暨環保教育觀摩員林大村大橋社區、三井台中港店、苗栗客家文化園區、高美濕地等車資、住宿及餐費$99600</t>
    <phoneticPr fontId="1" type="noConversion"/>
  </si>
  <si>
    <t>108/08/07支全興社區巡守隊108年5月25-26日辦理環保教育宣導暨觀摩新北市烏來溫泉社區及彰化縣埤頭鄉平原社區活動車資、午晚餐、保險、住宿等$70000</t>
    <phoneticPr fontId="1" type="noConversion"/>
  </si>
  <si>
    <t>108/10/07支唪口社區發展協會108年9月21-22日辦理媽媽教室環保教育觀摩石門水庫阿姆坪、大溪水資源、平溪三義詩舒曼生活館等活動車資、餐費、保險、船票、紅布條等費用$60000</t>
    <phoneticPr fontId="1" type="noConversion"/>
  </si>
  <si>
    <t>108/10/07支北勢社區巡守隊108年9月21-22日辦理環保觀摩嘉義縣十字村、阿里山國家風景區環境教育中心活動車資、餐費、住宿、保險等費用</t>
    <phoneticPr fontId="1" type="noConversion"/>
  </si>
  <si>
    <t>回饋金保留          金額</t>
    <phoneticPr fontId="1" type="noConversion"/>
  </si>
  <si>
    <t>108/11/06支全興社區發展協會108年9月21日辦理媽媽教室觀摩向山行政暨遊客中心活動車資、午晚餐、保險及接駁車等費用$70000</t>
    <phoneticPr fontId="1" type="noConversion"/>
  </si>
  <si>
    <t>108/09/25支唪口社區發展協會108年9月7日辦理長壽會環保教育觀摩屏東海生館、車城福安宮等活動車資、餐費、保險、門票等$50000
2.108/11/20支唪口社區發展協會108年11月03日辦理長壽會環保教育觀摩阿里山國家風景區環境教育等活動車資、餐費、保險、門票等$50000</t>
    <phoneticPr fontId="1" type="noConversion"/>
  </si>
  <si>
    <t>108.11/06支北勢社區發展協會108年10月26-27日辦理觀摩雲林縣荷包社區及苗栗客家文化館等車資、住宿及便餐等$98000</t>
    <phoneticPr fontId="1" type="noConversion"/>
  </si>
  <si>
    <t>108/08/06支豐榮社區發展協會108年4月9-10日辦理觀摩苗栗公館館南社區及南市後壁區土溝社區車資.早.午.晚餐及住宿費用90000
2.108/11/06支豐榮社區發展協會108年10月5日辦理觀摩嘉義縣新港鄉頂菜社區車資.早.午.晚餐及住宿費用$70000</t>
    <phoneticPr fontId="1" type="noConversion"/>
  </si>
  <si>
    <t>108/12/12支唪口社區發展協會108年11月30日至12月1日辦理環保教育觀摩奧萬大自然教育中心、臺大山地實驗農場等活動車資、住宿、餐費、保險等$80000</t>
    <phoneticPr fontId="1" type="noConversion"/>
  </si>
  <si>
    <t>108/08/06支北勢社區發展協會長壽會108年5月4-5日辦理嘉義菁埔及苗栗縣玉穀等社區環保觀摩教育活動車資.用餐.住宿.保險等費用$80000
2.108/12/03支北勢社區發展協會辦理長壽會108年11月24日辦理南投縣向山遊客中心環保觀摩教育活動車資.便餐.保險等費用$50000</t>
    <phoneticPr fontId="1" type="noConversion"/>
  </si>
  <si>
    <t>108/08/07支全興社區發展協會108年6月29日辦理長壽會長者環保教育觀摩屏東縣六堆客家文化園區活動車資、中、晚餐及保險等$45000
2.108/12/23支全興社區發展協會108年11月30日辦理長壽會長者環保教育觀摩新市區樹骨考古暨環境教育中心活動車資、中、晚餐及保險等$45000</t>
    <phoneticPr fontId="1" type="noConversion"/>
  </si>
  <si>
    <t>109/02/21支協興里辦理鋪設道路柏油及排水溝整修、維護及疏濬工程費總經費68萬9214元(107年度6萬9214元、108年度62萬元)-工程費$579954</t>
    <phoneticPr fontId="1" type="noConversion"/>
  </si>
  <si>
    <t>108/08/06支協興社區發展108年6月30日-7月1日辦理媽媽教室環保教育觀摩桃園蘆竹卡司蒂拉綠建築、十三行博物館等車資、餐費、門票及保險等費用30000元(107年支10000元、108年支20000元)</t>
    <phoneticPr fontId="1" type="noConversion"/>
  </si>
  <si>
    <t>剩餘款</t>
    <phoneticPr fontId="1" type="noConversion"/>
  </si>
  <si>
    <t>剩餘款</t>
    <phoneticPr fontId="1" type="noConversion"/>
  </si>
  <si>
    <t>109/06/04支協興里活動中心新增LED字幕機46000元(107年度支30000元、108年度支16000元)
09/06/04支協興里活動中心布幕機捲陽機馬達故障汰換維修費用$14000</t>
    <phoneticPr fontId="1" type="noConversion"/>
  </si>
  <si>
    <t>1.109/06/01支唪口里共1019人*1740元申請108年度回饋金補助水電費-農會$1773060
2.109/06/01支唪口里共1506人*1740元申請108年度回饋金補助水電費-郵局$26598</t>
    <phoneticPr fontId="1" type="noConversion"/>
  </si>
  <si>
    <t>109/08/24崙頂社區發展協會109年8月09日辦理媽媽教室環保教育觀摩南投日月潭頭社活盆地生態農場等活動車資及便餐、保險費用$30000</t>
    <phoneticPr fontId="1" type="noConversion"/>
  </si>
  <si>
    <t>108/08/06支豐榮里環保義工108年5月26日辦理環保教育參觀活動車資、住宿及便餐費用$45100
108/08/07支豐榮里環保義工108年7月11日辦理環保教育參訪南投縣集集及信義鄉東埔活動車資及便餐、保險等費用$48620
3.109/07/13支豐榮里環保義工109年6月28日辦理環保教育參訪農委會南投縣特有生物研究中心活動車資及便餐、保險等費用$46280</t>
    <phoneticPr fontId="1" type="noConversion"/>
  </si>
  <si>
    <t>新化區轄內教育相關設備、環境衛生及民俗文化設施之維護</t>
    <phoneticPr fontId="1" type="noConversion"/>
  </si>
  <si>
    <t>新化區轄內興建育樂活動場所、游泳池、球場、公園、道路、溝渠等公共設施及其維護管理</t>
    <phoneticPr fontId="1" type="noConversion"/>
  </si>
  <si>
    <t>108/08/26支全興里108年7月15-19日及8月12-16日雇用沈文志辦理轄區環境整頓及綠美化工資.政二健(沈文志)$15287
2.108/10/23支全興里108年9/16-20及10/14-18雇用沈文志辦理轄區環境整頓及綠美化工資.政二健(沈文志)$15287
3.108/12/19支全興里108年11月11-15日及12月9-13日雇用沈文志辦理轄區環境整頓及綠美化工資.政二健$15287
4.109/07/16支全興里109年7月6-10日雇用沈文志辦理轄區環境整頓及綠美化工資.政二健(沈文志)$4139</t>
    <phoneticPr fontId="1" type="noConversion"/>
  </si>
  <si>
    <t>1.108/08/06支108年5月19日全興里環保義工隊辦理環保教育觀摩小琉球一日遊活動車資及餐費、門票等(合計62400元、107年支8040元、108年54360元)$54360
2.109/02/14支全興里環保志工108年1月12日辦理鑾保教育觀摩鹿港老街、王功蚵藝文化館、王功生態一日遊車資、晚餐、保險等$35640</t>
    <phoneticPr fontId="1" type="noConversion"/>
  </si>
  <si>
    <t>1.108/08/06支崙頂社區發展協會108年5月4日辦理母親節聯歡晚會暨政令宣導便餐9桌費用3萬元整(107年度支15000元、108年度支15000元)$15000
2.108/08/12支崙頂社區發展協會108年7月29日辦理父親節聯歡晚會暨環保教育宣導便餐9桌費用3萬元整$30000
3.108/09/19支崙頂社區發展協會108年9月06日辦理中秋節聯歡晚會暨環保教育宣導便餐28桌*3500費用$98000
4.108/11/01支崙頂社區發展協會108年10月05日辦理重陽節聯歡晚會暨環保教育宣導便餐10桌費用$30000
5.109/08/03支崙頂社區發展協會109年7月24日辦理模範父親表揚聯歡晚會暨環保教育宣導便餐8桌*3500費用$27000</t>
    <phoneticPr fontId="1" type="noConversion"/>
  </si>
  <si>
    <t>109/08/03協興社區發展協會109年7月25日辦理長壽會觀摩臺南市德記洋行、工業園區、奇美博物館、興達港活動車資、餐費、保險等$30000
2.109/08/10協興社區發展協會109年7月24日辦理長壽會觀摩古坑、水里、埔里、武界風景區等活動車資、餐費、保險等$30000</t>
    <phoneticPr fontId="1" type="noConversion"/>
  </si>
  <si>
    <t>109/09/29支臨時圖書館(護國里長壽會館)裝設空調設備工程(禾聯電器股份有限公司)$98106</t>
    <phoneticPr fontId="1" type="noConversion"/>
  </si>
  <si>
    <t>108/11/07支崙頂社區發展協會巡守隊108年10月26-27日辦理暨環保教育觀摩竹山鎮社寮社區、車埕老街、武界吊橋、武界水庫、楛坑綠色隧道及華山社區環境教育學習中心等活動車資及午餐等費用36400元(107年度支1000元、108年度支35400元)
2.109/10/07支崙頂社區發展協會巡守隊109年9月18-19日辦理暨環保教育觀摩高雄仁武焚化廠、石梯坪風景區、親不知子海上古道等環境教育學習中心等活動車資及午餐等費用$24600</t>
    <phoneticPr fontId="1" type="noConversion"/>
  </si>
  <si>
    <t>109/10/29支全興社區發展協會109年9月19-20日辦理觀摩國立科博館及臺中刑務所等活動車資、住宿、保險、餐費等99000元(108年勻支20000元)</t>
    <phoneticPr fontId="1" type="noConversion"/>
  </si>
  <si>
    <t>108/09/25支唪口里環保義工108年9月6-8日辦理觀摩宜蘭龍潭湖、太魯閣國家公園、林田山文化園區、大溪南興社區、台中九房社區等車資、餐費、住宿、保險等費用(107年度支52180元、108年度支46820元)$46820
2.109/10/23支唪口里環保義工109年10月13-14日辦理觀摩台東卑南遺址、池上客家文化、綠島等等車資、餐費、住宿、保險等費用(108年度支53180元、109年度支46620元)$53180</t>
    <phoneticPr fontId="1" type="noConversion"/>
  </si>
  <si>
    <t>1.108/10/07支全興社區發展協會108年9月7日辦理統一社區慶祝中秋節聯歡晚會暨愛地球節能減碳資源回收活動魯麵625份、布條、搭蓬及雜支等$60000
2.109/11/15支全興社區發展協會109年9月18日辦理區慶祝中秋節聯歡晚會暨環保教育宣導活動餐費25桌(臺南市新化區全興社區發展協會)$49500</t>
    <phoneticPr fontId="1" type="noConversion"/>
  </si>
  <si>
    <t>109/11/23支唪口里社區監視器故障維修開口契約維修費用共計120139元(107年度支139元、108年度支60000元、109年度支60000元)</t>
    <phoneticPr fontId="1" type="noConversion"/>
  </si>
  <si>
    <t>109/02/06支協興里社區監視器故障維修開口契約維修費用共計63366元(107年3366元、108年60000元)$36634
2.109/11/23支協興里社區109年度監視器故障維修開口契約維修費用共計123366元(107年豬50000元、108年度支23366元、109年度支50000元)$23366</t>
    <phoneticPr fontId="1" type="noConversion"/>
  </si>
  <si>
    <t>1.109/06/01支唪口里共1506人*1740元申請108年度回饋金補助水電費-郵局$2593842
2.109/06/03補助水電-農會(唪口里唪口87號*2-劉崑寶)銷戶轉帳失敗$-3480
3.109/06/03補助水電-農會(唪口里唪口165號*3-康國明)銷戶轉帳失敗$-5220
4.109/06/05補助水電費-郵局(唪口里唪口151-3號*4-劉大樹)帳戶終止轉帳失敗$-6960
5.109/11/09支唪口里第二梯共3人*1740元申請108年度回饋金補助水電費(農會)(交新化區農會轉存)$5220
6.109/11/09支唪口里第二梯共19人*1740元申請108年度回饋金補助水電費(郵局)(中華郵政股份有限公司臺南郵局)$33060</t>
    <phoneticPr fontId="1" type="noConversion"/>
  </si>
  <si>
    <t>109/02/06支全興里社區監視器故障維修開口契約維修費用共計50325元(107年325、108年50000元)$49475
109/12/08支全興里社區監視器故障維修開口契約維修費用共計29900元(108年525、109年29375元)</t>
    <phoneticPr fontId="1" type="noConversion"/>
  </si>
  <si>
    <t>108/10/07支崙頂社區發展協會108年9月23-24日辦理長壽會環保教育觀摩烏來雲仙樂園及慈湖活動車資費用3萬元(107年度支12000元、108年度支18000元)$18000
2.109/11/09支崙頂社區發展協會109年10月4-5日辦理長壽會環保教育觀摩總統府、中正紀念堂、士林官邸等活動車資、住宿、餐費、保險等費用$52000</t>
    <phoneticPr fontId="1" type="noConversion"/>
  </si>
  <si>
    <t>108.11/01支協興社區發展協會108年10月19-20日辦理環保教育活動觀摩新埔、桃園大溪、十八尖山...等車資、餐費、保險等費用92000元(107年52000元，108年度40000元)
109/12/04支協興社區發展協會109年11月20-21日辦理環保教育活動觀摩台東縣環境教育中心、卑南遺址、小野柳等車資、餐費、保險等費用$20000</t>
    <phoneticPr fontId="1" type="noConversion"/>
  </si>
  <si>
    <t>110.01.05支協興里社區環保義工隊109.12.23辦理環保教育宣導暨觀摩東港大鵬灣、埼濕地公園等活動車資保險等</t>
    <phoneticPr fontId="1" type="noConversion"/>
  </si>
  <si>
    <t>1.109/04/09支郵寄108年度崙頂等6里住戶水電補助申請表郵資991件費用$27748
2.109/06/09支各里108年度回饋水電費補貼匯款手續費代墊$140
3.109/11/09支補助住戶水電費轉帳電匯費用代墊(陳映儒)$30
4.110/02/01支業務所需fuji CM225列表機用碳粉匣8個(宏權科技有限公司)$11748</t>
    <phoneticPr fontId="1" type="noConversion"/>
  </si>
  <si>
    <t>109/02/06支崙頂里社區監視器故障維修開口契約維修費用共計71929元(107年1929、108年70000元)$68071
2.110/03/18支崙頂里社區監視器故障維修開口契約維修費用共計71929元(108年1929、109年70000元)</t>
    <phoneticPr fontId="1" type="noConversion"/>
  </si>
  <si>
    <t>109/08/25 109年度唪口里鋪設柏油及排水溝整修、維護及疏濬工程68萬4277元(107年度8萬4277元、108年度60萬元)-工程費$504690</t>
    <phoneticPr fontId="1" type="noConversion"/>
  </si>
  <si>
    <t>108/10/09支北勢里108年10月2日辦理登革熱宣導及聯誼會便餐4桌$14000
2.109/03/18支北勢里109年3月15日辦理觀摩南部資源再生中心、左營蓮花潭、彌陀紀念館、高雄旗津、駁二藝術特區等車資、餐費、保險等費用$70019
3.110/04/28支北勢里110年4月17日辦理觀摩彰化鹿港天后宮及老街、台中都會公園、梧棲漁港等車資、餐費、保險等費用98400元(108年度支13981元、109年度支84419元)$13981</t>
    <phoneticPr fontId="1" type="noConversion"/>
  </si>
  <si>
    <t>1.110/05/19支辦理回饋金行政業務購買文具一批$7878</t>
    <phoneticPr fontId="1" type="noConversion"/>
  </si>
  <si>
    <t>1.109/06/01支崙頂等5里共8437人申請108年度回饋金補助水電費(中華郵政股份有限公司臺南郵局)$8183890
2.109/06/05補助水電費-郵局(豐榮正新路95巷37號*2-林碧蘭) ID錯誤轉帳失敗$-1940
3.109/06/05補助水電費-郵局(協興忠孝路206巷11-1號-胡文政)警示帳戶轉帳失敗$-970
4.109/06/05補助水電費-郵局(北勢里北勢22號*2-吳鄭燕)帳戶終止轉帳失敗$-1940
5.109/06/01支崙頂等5里共5859人*970元申請108年度回饋金補助水電費-農會$5683230
6.109/06/03補助水電-農會(崙頂崙子頂229號-蔡嚴春花)銷戶轉帳失敗$-970
7.109/06/03補助水電-農會(全興竹子腳42號*2-鄭進丁)銷戶轉帳失敗$-1940
8.109/06/03金補助水電-農會(豐榮大智路147號*3-李新開)銷戶轉帳失敗$-2910
9.109/06/03補助水電-農會(北勢里北勢15號-鄭陳痛)銷戶轉帳失敗$-970
10.109/11/09支崙頂等5里第二批47人*970元申請108年度回饋金補助水電費(郵局)(中華郵政股份有限公司臺南郵局)$45590
11.109/11/09支崙頂等5里第二批11人*970元申請108年度回饋金補助水電費(農會)(交新化區農會轉存)$10670
12.110/05/25支北勢王裕元、協興王紘琳、豐榮許庭維等計12人*970元申請108年度回饋金補助水電費-郵局$11640</t>
    <phoneticPr fontId="1" type="noConversion"/>
  </si>
  <si>
    <t>108/12/30支豐榮社區發展協會108年12月10-12日辦理環保教育觀摩屏東九如耆老社區或臺東縣卑南知本自然教育中心車資.早.午.晚餐及住宿費用$20000</t>
    <phoneticPr fontId="1" type="noConversion"/>
  </si>
  <si>
    <t>108/08/05支豐榮里108年7月14日辦理參訪嘉義縣阿里山國家風景區及特富野古道等車資、晚餐及保險費用$20000
2.108/10/02支豐榮社區發展協會108年7/25~9/12辦理經絡健康按摩班教育研習講師經費$12800
3.108/10/23支豐榮社區發展協會108年7/27~10/05(每星期六)辦理歌唱文康教育研習$17200</t>
    <phoneticPr fontId="1" type="noConversion"/>
  </si>
  <si>
    <t>1.109/07/13支北勢里109年7/1-7/8僱用鄭水智及陳黃雪珠辦理轄區環境整頓工資$22578
2.109/09/21支北勢里109年9月9-16日僱用鄭水智及陳黃雪珠辦理轄區環境整頓工資(鄭水智)(陳黃雪珠)$22578
3.109/11/18支北勢里109年11月6-13日僱用鄭水智及陳黃雪珠辦理轄區環境整頓工資(臺南市新化區公所代收款專戶)(鄭水智)(陳黃雪珠)$22578
4.109/12/15支北勢里109年12月7-10日僱用鄭水智辦理轄區環境整頓工資(鄭水智)$6963
5.110/05/12支北勢里110年5月3-10日僱用鄭水智及陳黃雪珠辦理轄區環境整頓工資(鄭水智)(陳黃雪珠)$19303</t>
    <phoneticPr fontId="1" type="noConversion"/>
  </si>
  <si>
    <t>1.110/02/01支協興里110年1月22日辦理轄區環境整頓及綠美化工程(誠達土木包工業)$15740
2.110/04/01支協興里110年3月24日辦理轄區環境整頓及綠美化經費$31000</t>
    <phoneticPr fontId="1" type="noConversion"/>
  </si>
  <si>
    <t>1.109/02/05支全興里鋪設道路柏油及排水溝整修、維護及疏濬工程總經費51萬3413元(107年度動支63413元、108年度動支45萬元)-工程費$403179
2.110/06/16支全興里鋪設道路柏油及排水溝整修、維護及疏濬工程-委監費$28641
3.110/06/16支全興里鋪設道路柏油及排水溝整修、維護及疏濬工程費$18180</t>
    <phoneticPr fontId="1" type="noConversion"/>
  </si>
  <si>
    <t>1.110/07/20支豐榮里辦理道路柏油鋪設及排水溝整修維護工程費$350000</t>
    <phoneticPr fontId="1" type="noConversion"/>
  </si>
  <si>
    <t>1.109/12/02支山腳里加州社區增設遊樂器材設備費用(宏築興業有限公司)$98204
2.110/04/16支唪口段1269及1270地號道路溝渠改善工程-試驗費$3500
3.110/06/04支唪口段1269及1270地號道路溝渠改善工程-委設監造費$19954
4.110/06/04支唪口段1269及1270地號道路溝渠改善工程費$300562</t>
    <phoneticPr fontId="1" type="noConversion"/>
  </si>
  <si>
    <t>109/04/24支108年度崙頂里轄內道路改善工程-柏油路面鋪設工程$328826
2.110/07/23支109年度崙頂里鋪設道路柏油及排水溝整修.維護及疏濬工程37萬1174元(108年度2萬1174元、109年度35萬元)$21174</t>
    <phoneticPr fontId="1" type="noConversion"/>
  </si>
  <si>
    <t>1.110/05/11支崙頂里活動中心布告欄更新(正大藝術社)$4500
2.110/07/20支崙頂里活動中心及公共設施健身車、橢圓機、轉腰機等新增$15500</t>
    <phoneticPr fontId="1" type="noConversion"/>
  </si>
  <si>
    <t>製表日期：110年12月6日</t>
    <phoneticPr fontId="1" type="noConversion"/>
  </si>
  <si>
    <t>1.108/05/20支北勢里排水溝整修維護工程總經費9萬9480元(107年度5萬5327元、108年度4萬4153元)
2.110/01/25支北勢里鋪設衛生排水線旁柏油道路工程款(空污1325.材試11215)$179394
3.110/10/14支北勢里190號後12號前排水溝加蓋工程(誠達土木包工業)$64453</t>
    <phoneticPr fontId="1" type="noConversion"/>
  </si>
  <si>
    <r>
      <t xml:space="preserve">108/08/05支豐榮里108年7月8-12日僱用程葛瑞菊.許秋月.楊余月英.林李素真等4人辦理轄區除草.修剪花木及清水溝垃圾等環境整頓工資$7816
2.108/12/12支豐榮里108年12月5-6日僱用程葛瑞菊、許秋月、楊余月英等3人辦理轄區除草、修剪花木、清水溝及垃圾等環境整頓工資$7807
3.109/07/01支豐榮里109年6月15-19日僱用沈文志辦理轄區環境綠美化工資.政二健$7643
4.110/05/27支豐榮里110年5/17-20僱用沈文志.程葛瑞菊.許秋月.林李素真等4人辦理轄區除草.修剪花木.清水溝等環境整頓工資$22439
5.110/07/06收回豐榮里110年5/17-20僱用林李素真辦理轄區除草.清水溝等環境整頓工資-政府負擔之勞保費溢扣-356
6.110/09/08支豐榮里110年8月30日至9月4日僱用沈文志辦理轄區環境綠美化工資.政二健(沈文志)$9190
</t>
    </r>
    <r>
      <rPr>
        <sz val="10"/>
        <color rgb="FFFF0000"/>
        <rFont val="標楷體"/>
        <family val="4"/>
        <charset val="136"/>
      </rPr>
      <t>7.110/11/19支豐榮里110年11月份僱政宏園藝辦理轄區樹木修剪及清運費用$8000</t>
    </r>
    <phoneticPr fontId="1" type="noConversion"/>
  </si>
  <si>
    <r>
      <t xml:space="preserve">1.108/10/21支豐榮里辦理環境綠美化購買棉手套、竹掃把、口罩、畚斗、推車6台*1650元及割草機29199元等共43577元(107年分攤24360元、108年19217元)$19217
2.110/06/07支豐榮里辦理環境綠美化購買棉手套、竹掃把、醫用口罩55盒、畚斗、鐮刀、垃圾袋、掃把、清潔劑等$23334
</t>
    </r>
    <r>
      <rPr>
        <sz val="10"/>
        <color rgb="FFFF0000"/>
        <rFont val="標楷體"/>
        <family val="4"/>
        <charset val="136"/>
      </rPr>
      <t>3.110.11/12支豐榮里辦理環境綠美化購買棉手套、竹掃把、塑膠畚斗、垃圾袋、手推車...等物品$7449</t>
    </r>
    <phoneticPr fontId="1" type="noConversion"/>
  </si>
  <si>
    <r>
      <t xml:space="preserve">13.110/05/25支協興里王振能1人*970元申請108年度回饋金補助水電費-農會$970
</t>
    </r>
    <r>
      <rPr>
        <sz val="10"/>
        <color rgb="FFFF0000"/>
        <rFont val="標楷體"/>
        <family val="4"/>
        <charset val="136"/>
      </rPr>
      <t>14.110/11/05支108度回饋金補助水電費補發北勢里蔡祥昶等2人*970元-郵局$1940</t>
    </r>
    <phoneticPr fontId="1" type="noConversion"/>
  </si>
  <si>
    <t>臺南市新化區暨唪口里辦理
「108年度臺南市永康垃圾資源回收(焚化)廠營運階段回饋金」110年度11月份執行情況表</t>
    <phoneticPr fontId="1" type="noConversion"/>
  </si>
</sst>
</file>

<file path=xl/styles.xml><?xml version="1.0" encoding="utf-8"?>
<styleSheet xmlns="http://schemas.openxmlformats.org/spreadsheetml/2006/main">
  <numFmts count="3">
    <numFmt numFmtId="42" formatCode="_-&quot;$&quot;* #,##0_-;\-&quot;$&quot;* #,##0_-;_-&quot;$&quot;* &quot;-&quot;_-;_-@_-"/>
    <numFmt numFmtId="176" formatCode="&quot;$&quot;#,##0"/>
    <numFmt numFmtId="177" formatCode="#,##0_ "/>
  </numFmts>
  <fonts count="16">
    <font>
      <sz val="12"/>
      <color theme="1"/>
      <name val="新細明體"/>
      <family val="2"/>
      <charset val="136"/>
      <scheme val="minor"/>
    </font>
    <font>
      <sz val="9"/>
      <name val="新細明體"/>
      <family val="2"/>
      <charset val="136"/>
      <scheme val="minor"/>
    </font>
    <font>
      <sz val="12"/>
      <name val="新細明體"/>
      <family val="1"/>
      <charset val="136"/>
    </font>
    <font>
      <sz val="9"/>
      <name val="新細明體"/>
      <family val="1"/>
      <charset val="136"/>
    </font>
    <font>
      <sz val="12"/>
      <name val="標楷體"/>
      <family val="4"/>
      <charset val="136"/>
    </font>
    <font>
      <sz val="17"/>
      <name val="標楷體"/>
      <family val="4"/>
      <charset val="136"/>
    </font>
    <font>
      <sz val="10"/>
      <name val="標楷體"/>
      <family val="4"/>
      <charset val="136"/>
    </font>
    <font>
      <sz val="16"/>
      <name val="標楷體"/>
      <family val="4"/>
      <charset val="136"/>
    </font>
    <font>
      <sz val="16"/>
      <color theme="1"/>
      <name val="標楷體"/>
      <family val="4"/>
      <charset val="136"/>
    </font>
    <font>
      <sz val="17"/>
      <color theme="1"/>
      <name val="標楷體"/>
      <family val="4"/>
      <charset val="136"/>
    </font>
    <font>
      <sz val="12"/>
      <color theme="1"/>
      <name val="標楷體"/>
      <family val="4"/>
      <charset val="136"/>
    </font>
    <font>
      <sz val="10"/>
      <color theme="1"/>
      <name val="標楷體"/>
      <family val="4"/>
      <charset val="136"/>
    </font>
    <font>
      <sz val="12"/>
      <color indexed="8"/>
      <name val="標楷體"/>
      <family val="4"/>
      <charset val="136"/>
    </font>
    <font>
      <sz val="13"/>
      <name val="標楷體"/>
      <family val="4"/>
      <charset val="136"/>
    </font>
    <font>
      <sz val="9"/>
      <name val="標楷體"/>
      <family val="4"/>
      <charset val="136"/>
    </font>
    <font>
      <sz val="10"/>
      <color rgb="FFFF0000"/>
      <name val="標楷體"/>
      <family val="4"/>
      <charset val="136"/>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s>
  <cellStyleXfs count="2">
    <xf numFmtId="0" fontId="0" fillId="0" borderId="0">
      <alignment vertical="center"/>
    </xf>
    <xf numFmtId="0" fontId="2" fillId="0" borderId="0">
      <alignment vertical="center"/>
    </xf>
  </cellStyleXfs>
  <cellXfs count="114">
    <xf numFmtId="0" fontId="0" fillId="0" borderId="0" xfId="0">
      <alignment vertical="center"/>
    </xf>
    <xf numFmtId="0" fontId="0" fillId="0" borderId="0" xfId="0" applyAlignment="1">
      <alignment vertical="center"/>
    </xf>
    <xf numFmtId="0" fontId="7" fillId="0" borderId="12" xfId="1" applyFont="1" applyBorder="1" applyAlignment="1">
      <alignment horizontal="center" vertical="center"/>
    </xf>
    <xf numFmtId="176" fontId="7" fillId="0" borderId="12" xfId="1" applyNumberFormat="1" applyFont="1" applyBorder="1" applyAlignment="1">
      <alignment horizontal="center" vertical="center" wrapText="1"/>
    </xf>
    <xf numFmtId="176" fontId="7" fillId="0" borderId="12" xfId="1" applyNumberFormat="1" applyFont="1" applyBorder="1" applyAlignment="1">
      <alignment horizontal="center" vertical="center"/>
    </xf>
    <xf numFmtId="42" fontId="7" fillId="0" borderId="12" xfId="1" applyNumberFormat="1" applyFont="1" applyBorder="1" applyAlignment="1">
      <alignment horizontal="center" vertical="center" wrapText="1"/>
    </xf>
    <xf numFmtId="0" fontId="7" fillId="0" borderId="1" xfId="1" applyFont="1" applyBorder="1" applyAlignment="1">
      <alignment horizontal="center" vertical="center"/>
    </xf>
    <xf numFmtId="176" fontId="7" fillId="0" borderId="1" xfId="1" applyNumberFormat="1" applyFont="1" applyBorder="1">
      <alignment vertical="center"/>
    </xf>
    <xf numFmtId="10" fontId="7" fillId="0" borderId="1" xfId="1" applyNumberFormat="1" applyFont="1" applyBorder="1">
      <alignment vertical="center"/>
    </xf>
    <xf numFmtId="0" fontId="7" fillId="0" borderId="1" xfId="1" applyFont="1" applyBorder="1">
      <alignment vertical="center"/>
    </xf>
    <xf numFmtId="10" fontId="7" fillId="0" borderId="12" xfId="1" applyNumberFormat="1" applyFont="1" applyBorder="1" applyAlignment="1">
      <alignment horizontal="center" vertical="center" wrapText="1"/>
    </xf>
    <xf numFmtId="176" fontId="8" fillId="0" borderId="1" xfId="1" applyNumberFormat="1" applyFont="1" applyBorder="1">
      <alignment vertical="center"/>
    </xf>
    <xf numFmtId="0" fontId="8" fillId="0" borderId="1" xfId="1" applyFont="1" applyBorder="1" applyAlignment="1">
      <alignment horizontal="center" vertical="center"/>
    </xf>
    <xf numFmtId="0" fontId="8" fillId="0" borderId="1" xfId="1" applyFont="1" applyBorder="1">
      <alignment vertical="center"/>
    </xf>
    <xf numFmtId="0" fontId="2" fillId="0" borderId="0" xfId="1">
      <alignment vertical="center"/>
    </xf>
    <xf numFmtId="0" fontId="4" fillId="0" borderId="0" xfId="1" applyFont="1">
      <alignment vertical="center"/>
    </xf>
    <xf numFmtId="0" fontId="7" fillId="0" borderId="0" xfId="1" applyFont="1">
      <alignment vertical="center"/>
    </xf>
    <xf numFmtId="176" fontId="7" fillId="0" borderId="1" xfId="1" applyNumberFormat="1" applyFont="1" applyBorder="1">
      <alignment vertical="center"/>
    </xf>
    <xf numFmtId="10" fontId="7" fillId="0" borderId="1" xfId="1" applyNumberFormat="1" applyFont="1" applyBorder="1">
      <alignment vertical="center"/>
    </xf>
    <xf numFmtId="0" fontId="4" fillId="0" borderId="2" xfId="0" applyFont="1" applyBorder="1">
      <alignment vertical="center"/>
    </xf>
    <xf numFmtId="0" fontId="4" fillId="0" borderId="1" xfId="0" applyFont="1" applyBorder="1" applyAlignment="1">
      <alignment horizontal="center" vertical="center"/>
    </xf>
    <xf numFmtId="42" fontId="4"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4" fillId="0" borderId="3" xfId="0" applyFont="1" applyBorder="1" applyAlignment="1">
      <alignment horizontal="center" vertical="center"/>
    </xf>
    <xf numFmtId="0" fontId="6" fillId="0" borderId="1" xfId="0" applyFont="1" applyBorder="1" applyAlignment="1">
      <alignment vertical="center" wrapText="1"/>
    </xf>
    <xf numFmtId="42" fontId="4" fillId="0" borderId="1" xfId="0" applyNumberFormat="1" applyFont="1" applyBorder="1">
      <alignment vertical="center"/>
    </xf>
    <xf numFmtId="10" fontId="4" fillId="0" borderId="1" xfId="0" applyNumberFormat="1" applyFont="1" applyBorder="1">
      <alignment vertical="center"/>
    </xf>
    <xf numFmtId="0" fontId="4" fillId="0" borderId="4" xfId="0" applyFont="1" applyBorder="1">
      <alignment vertical="center"/>
    </xf>
    <xf numFmtId="0" fontId="4" fillId="0" borderId="5" xfId="0" applyFont="1" applyBorder="1">
      <alignment vertical="center"/>
    </xf>
    <xf numFmtId="42" fontId="4" fillId="0" borderId="5" xfId="0" applyNumberFormat="1" applyFont="1" applyBorder="1">
      <alignment vertical="center"/>
    </xf>
    <xf numFmtId="10" fontId="4" fillId="0" borderId="5" xfId="0" applyNumberFormat="1" applyFont="1" applyBorder="1">
      <alignment vertical="center"/>
    </xf>
    <xf numFmtId="0" fontId="4" fillId="0" borderId="1" xfId="0" applyFont="1" applyFill="1" applyBorder="1" applyAlignment="1">
      <alignment vertical="center" wrapText="1"/>
    </xf>
    <xf numFmtId="0" fontId="4" fillId="0" borderId="1" xfId="0" applyFont="1" applyBorder="1">
      <alignment vertical="center"/>
    </xf>
    <xf numFmtId="0" fontId="4" fillId="0" borderId="13" xfId="0" applyFont="1" applyFill="1" applyBorder="1" applyAlignment="1">
      <alignment vertical="center" wrapText="1"/>
    </xf>
    <xf numFmtId="0" fontId="4" fillId="0" borderId="10" xfId="0" applyFont="1" applyBorder="1" applyAlignment="1">
      <alignment horizontal="center" vertical="center"/>
    </xf>
    <xf numFmtId="0" fontId="4" fillId="0" borderId="1" xfId="0" applyFont="1" applyFill="1" applyBorder="1" applyAlignment="1">
      <alignment horizontal="left" vertical="center" wrapText="1"/>
    </xf>
    <xf numFmtId="0" fontId="4" fillId="0" borderId="7" xfId="0" applyFont="1" applyBorder="1">
      <alignment vertical="center"/>
    </xf>
    <xf numFmtId="42" fontId="4" fillId="0" borderId="1" xfId="0" applyNumberFormat="1" applyFont="1" applyFill="1" applyBorder="1">
      <alignment vertical="center"/>
    </xf>
    <xf numFmtId="10" fontId="4" fillId="0" borderId="1" xfId="0" applyNumberFormat="1" applyFont="1" applyFill="1" applyBorder="1">
      <alignment vertical="center"/>
    </xf>
    <xf numFmtId="176" fontId="7" fillId="0" borderId="1" xfId="0" applyNumberFormat="1" applyFont="1" applyBorder="1">
      <alignment vertical="center"/>
    </xf>
    <xf numFmtId="176" fontId="8" fillId="0" borderId="1" xfId="0" applyNumberFormat="1" applyFont="1" applyBorder="1">
      <alignment vertical="center"/>
    </xf>
    <xf numFmtId="0" fontId="4" fillId="0" borderId="22" xfId="0" applyFont="1" applyFill="1" applyBorder="1" applyAlignment="1">
      <alignment horizontal="left" vertical="center" wrapText="1"/>
    </xf>
    <xf numFmtId="42" fontId="4" fillId="0" borderId="22" xfId="0" applyNumberFormat="1" applyFont="1" applyBorder="1">
      <alignment vertical="center"/>
    </xf>
    <xf numFmtId="10" fontId="4" fillId="0" borderId="22" xfId="0" applyNumberFormat="1" applyFont="1" applyBorder="1">
      <alignment vertical="center"/>
    </xf>
    <xf numFmtId="0" fontId="4" fillId="0" borderId="22" xfId="0" applyFont="1" applyFill="1" applyBorder="1" applyAlignment="1">
      <alignment vertical="center" wrapText="1"/>
    </xf>
    <xf numFmtId="42" fontId="4" fillId="0" borderId="22" xfId="0" applyNumberFormat="1" applyFont="1" applyFill="1" applyBorder="1">
      <alignment vertical="center"/>
    </xf>
    <xf numFmtId="10" fontId="4" fillId="0" borderId="22" xfId="0" applyNumberFormat="1" applyFont="1" applyFill="1" applyBorder="1">
      <alignment vertical="center"/>
    </xf>
    <xf numFmtId="0" fontId="4" fillId="0" borderId="8" xfId="0" applyFont="1" applyBorder="1" applyAlignment="1">
      <alignment horizontal="center" vertical="center" wrapText="1"/>
    </xf>
    <xf numFmtId="0" fontId="11" fillId="0" borderId="1" xfId="0" applyFont="1" applyBorder="1" applyAlignment="1">
      <alignment vertical="center" wrapText="1"/>
    </xf>
    <xf numFmtId="42" fontId="4" fillId="0" borderId="3" xfId="0" applyNumberFormat="1" applyFont="1" applyBorder="1">
      <alignment vertical="center"/>
    </xf>
    <xf numFmtId="42" fontId="10" fillId="0" borderId="1" xfId="0" applyNumberFormat="1" applyFont="1" applyBorder="1">
      <alignment vertical="center"/>
    </xf>
    <xf numFmtId="176" fontId="7" fillId="0" borderId="1" xfId="1" applyNumberFormat="1" applyFont="1" applyBorder="1" applyAlignment="1">
      <alignment vertical="center" wrapText="1"/>
    </xf>
    <xf numFmtId="0" fontId="11" fillId="0" borderId="10" xfId="0" applyFont="1" applyBorder="1" applyAlignment="1">
      <alignment vertical="center" wrapText="1"/>
    </xf>
    <xf numFmtId="42" fontId="10" fillId="0" borderId="22" xfId="0" applyNumberFormat="1" applyFont="1" applyBorder="1">
      <alignment vertical="center"/>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77" fontId="4" fillId="0" borderId="1" xfId="0" applyNumberFormat="1" applyFont="1" applyFill="1" applyBorder="1" applyAlignment="1">
      <alignment horizontal="right" vertical="center"/>
    </xf>
    <xf numFmtId="0" fontId="9" fillId="0" borderId="0" xfId="0" applyFont="1" applyAlignment="1">
      <alignment vertical="center" wrapText="1"/>
    </xf>
    <xf numFmtId="0" fontId="4" fillId="0" borderId="8" xfId="0" applyFont="1" applyBorder="1" applyAlignment="1">
      <alignment horizontal="center" vertical="center" wrapText="1"/>
    </xf>
    <xf numFmtId="0" fontId="10" fillId="0" borderId="1" xfId="0" applyFont="1" applyBorder="1">
      <alignment vertical="center"/>
    </xf>
    <xf numFmtId="0" fontId="10" fillId="0" borderId="5" xfId="0" applyFont="1" applyBorder="1">
      <alignment vertical="center"/>
    </xf>
    <xf numFmtId="0" fontId="11" fillId="0" borderId="23" xfId="0" applyFont="1" applyBorder="1" applyAlignment="1">
      <alignment vertical="center" wrapText="1"/>
    </xf>
    <xf numFmtId="0" fontId="10" fillId="0" borderId="11" xfId="0" applyFont="1" applyBorder="1">
      <alignment vertical="center"/>
    </xf>
    <xf numFmtId="0" fontId="4" fillId="0" borderId="1" xfId="0" applyFont="1" applyBorder="1" applyAlignment="1">
      <alignment horizontal="center" vertical="center" wrapText="1"/>
    </xf>
    <xf numFmtId="42" fontId="6" fillId="0" borderId="3" xfId="0" applyNumberFormat="1" applyFont="1" applyBorder="1">
      <alignment vertical="center"/>
    </xf>
    <xf numFmtId="42" fontId="6" fillId="0" borderId="6" xfId="0" applyNumberFormat="1" applyFont="1" applyBorder="1">
      <alignment vertical="center"/>
    </xf>
    <xf numFmtId="0" fontId="11" fillId="0" borderId="1" xfId="0" applyFont="1" applyBorder="1" applyAlignment="1">
      <alignment horizontal="left" vertical="top" wrapText="1"/>
    </xf>
    <xf numFmtId="0" fontId="11" fillId="0" borderId="22" xfId="0" applyFont="1" applyBorder="1" applyAlignment="1">
      <alignment horizontal="left" vertical="top" wrapText="1"/>
    </xf>
    <xf numFmtId="0" fontId="14" fillId="0" borderId="1" xfId="0" applyFont="1" applyBorder="1" applyAlignment="1">
      <alignment vertical="center" wrapText="1"/>
    </xf>
    <xf numFmtId="0" fontId="6" fillId="0" borderId="1" xfId="0" applyFont="1" applyFill="1" applyBorder="1" applyAlignment="1">
      <alignment vertical="center" wrapText="1"/>
    </xf>
    <xf numFmtId="0" fontId="6" fillId="0" borderId="10" xfId="0" applyFont="1" applyBorder="1" applyAlignment="1">
      <alignment vertical="center" wrapText="1"/>
    </xf>
    <xf numFmtId="0" fontId="6" fillId="0" borderId="22" xfId="0" applyFont="1" applyFill="1" applyBorder="1" applyAlignment="1">
      <alignment vertical="center" wrapText="1"/>
    </xf>
    <xf numFmtId="0" fontId="6" fillId="0" borderId="1" xfId="0" applyFont="1" applyBorder="1" applyAlignment="1">
      <alignment horizontal="left" vertical="top" wrapText="1"/>
    </xf>
    <xf numFmtId="0" fontId="6" fillId="0" borderId="23" xfId="0" applyFont="1" applyBorder="1" applyAlignment="1">
      <alignment vertical="center" wrapText="1"/>
    </xf>
    <xf numFmtId="0" fontId="4" fillId="0" borderId="16" xfId="0" applyFont="1" applyBorder="1" applyAlignment="1">
      <alignment horizontal="center" vertical="center"/>
    </xf>
    <xf numFmtId="0" fontId="4" fillId="0" borderId="1" xfId="0" applyFont="1" applyBorder="1" applyAlignment="1">
      <alignment vertical="center" wrapText="1"/>
    </xf>
    <xf numFmtId="0" fontId="4" fillId="0" borderId="22" xfId="0" applyFont="1" applyFill="1" applyBorder="1" applyAlignment="1">
      <alignment horizontal="center" vertical="center" wrapText="1"/>
    </xf>
    <xf numFmtId="177" fontId="12" fillId="0" borderId="22" xfId="0" applyNumberFormat="1" applyFont="1" applyFill="1" applyBorder="1" applyAlignment="1">
      <alignment horizontal="right" vertical="center"/>
    </xf>
    <xf numFmtId="0" fontId="6" fillId="0" borderId="22" xfId="0" applyFont="1" applyBorder="1" applyAlignment="1">
      <alignment vertical="center" wrapText="1"/>
    </xf>
    <xf numFmtId="42" fontId="6" fillId="0" borderId="24" xfId="0" applyNumberFormat="1" applyFont="1" applyBorder="1">
      <alignment vertical="center"/>
    </xf>
    <xf numFmtId="42" fontId="0" fillId="0" borderId="0" xfId="0" applyNumberFormat="1">
      <alignment vertical="center"/>
    </xf>
    <xf numFmtId="0" fontId="4" fillId="0" borderId="1" xfId="0" applyFont="1" applyBorder="1" applyAlignment="1">
      <alignment horizontal="center" vertical="center" wrapText="1"/>
    </xf>
    <xf numFmtId="0" fontId="6" fillId="0" borderId="22" xfId="0" applyFont="1" applyBorder="1" applyAlignment="1">
      <alignment horizontal="left" vertical="top" wrapText="1"/>
    </xf>
    <xf numFmtId="0" fontId="7" fillId="0" borderId="0" xfId="1" applyFont="1" applyAlignment="1">
      <alignment horizontal="center" vertical="center" wrapText="1"/>
    </xf>
    <xf numFmtId="0" fontId="7" fillId="0" borderId="0" xfId="1" applyFont="1" applyAlignment="1">
      <alignment horizontal="center" vertical="center"/>
    </xf>
    <xf numFmtId="0" fontId="5" fillId="0" borderId="0" xfId="0" applyFont="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2" xfId="0" applyFont="1" applyFill="1" applyBorder="1" applyAlignment="1">
      <alignment horizontal="center" vertical="center" wrapText="1"/>
    </xf>
    <xf numFmtId="0" fontId="4" fillId="0" borderId="13" xfId="0" applyFont="1" applyFill="1" applyBorder="1" applyAlignment="1">
      <alignment horizontal="center" vertical="center" wrapText="1"/>
    </xf>
    <xf numFmtId="177" fontId="12" fillId="0" borderId="22" xfId="0" applyNumberFormat="1" applyFont="1" applyFill="1" applyBorder="1" applyAlignment="1">
      <alignment horizontal="center" vertical="center"/>
    </xf>
    <xf numFmtId="177" fontId="12" fillId="0" borderId="13" xfId="0" applyNumberFormat="1" applyFont="1" applyFill="1" applyBorder="1" applyAlignment="1">
      <alignment horizontal="center" vertical="center"/>
    </xf>
    <xf numFmtId="42" fontId="4" fillId="0" borderId="22" xfId="0" applyNumberFormat="1" applyFont="1" applyBorder="1" applyAlignment="1">
      <alignment horizontal="center" vertical="center"/>
    </xf>
    <xf numFmtId="42" fontId="4" fillId="0" borderId="13" xfId="0" applyNumberFormat="1" applyFont="1" applyBorder="1" applyAlignment="1">
      <alignment horizontal="center" vertical="center"/>
    </xf>
    <xf numFmtId="10" fontId="4" fillId="0" borderId="22" xfId="0" applyNumberFormat="1" applyFont="1" applyBorder="1" applyAlignment="1">
      <alignment horizontal="center" vertical="center"/>
    </xf>
    <xf numFmtId="10" fontId="4" fillId="0" borderId="13" xfId="0" applyNumberFormat="1" applyFont="1" applyBorder="1" applyAlignment="1">
      <alignment horizontal="center" vertical="center"/>
    </xf>
    <xf numFmtId="42" fontId="6" fillId="0" borderId="24" xfId="0" applyNumberFormat="1" applyFont="1" applyBorder="1" applyAlignment="1">
      <alignment horizontal="center" vertical="center"/>
    </xf>
    <xf numFmtId="42" fontId="6" fillId="0" borderId="25" xfId="0" applyNumberFormat="1" applyFont="1" applyBorder="1" applyAlignment="1">
      <alignment horizontal="center" vertical="center"/>
    </xf>
    <xf numFmtId="0" fontId="9"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4" xfId="0" applyFont="1" applyBorder="1" applyAlignment="1">
      <alignment horizontal="center" vertical="center" wrapText="1"/>
    </xf>
    <xf numFmtId="0" fontId="4" fillId="0" borderId="21" xfId="0" applyFont="1" applyBorder="1" applyAlignment="1">
      <alignment horizontal="center" vertical="center"/>
    </xf>
  </cellXfs>
  <cellStyles count="2">
    <cellStyle name="一般" xfId="0" builtinId="0"/>
    <cellStyle name="一般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H18"/>
  <sheetViews>
    <sheetView tabSelected="1" workbookViewId="0">
      <selection activeCell="P8" sqref="P8"/>
    </sheetView>
  </sheetViews>
  <sheetFormatPr defaultRowHeight="16.5"/>
  <cols>
    <col min="1" max="1" width="16.25" customWidth="1"/>
    <col min="2" max="2" width="17.125" customWidth="1"/>
    <col min="3" max="3" width="17.625" bestFit="1" customWidth="1"/>
    <col min="4" max="4" width="17.625" customWidth="1"/>
    <col min="5" max="5" width="17.125" customWidth="1"/>
    <col min="6" max="6" width="13.125" customWidth="1"/>
    <col min="7" max="7" width="18.25" customWidth="1"/>
    <col min="8" max="8" width="12.125" customWidth="1"/>
  </cols>
  <sheetData>
    <row r="1" spans="1:8" ht="73.5" customHeight="1">
      <c r="A1" s="86" t="s">
        <v>167</v>
      </c>
      <c r="B1" s="87"/>
      <c r="C1" s="87"/>
      <c r="D1" s="87"/>
      <c r="E1" s="87"/>
      <c r="F1" s="87"/>
      <c r="G1" s="87"/>
      <c r="H1" s="87"/>
    </row>
    <row r="2" spans="1:8" s="1" customFormat="1" ht="33" customHeight="1" thickBot="1">
      <c r="A2" s="1" t="s">
        <v>162</v>
      </c>
    </row>
    <row r="3" spans="1:8" ht="42.75" thickTop="1">
      <c r="A3" s="2" t="s">
        <v>0</v>
      </c>
      <c r="B3" s="3" t="s">
        <v>80</v>
      </c>
      <c r="C3" s="4" t="s">
        <v>1</v>
      </c>
      <c r="D3" s="4" t="s">
        <v>87</v>
      </c>
      <c r="E3" s="3" t="s">
        <v>2</v>
      </c>
      <c r="F3" s="10" t="s">
        <v>3</v>
      </c>
      <c r="G3" s="5" t="s">
        <v>113</v>
      </c>
      <c r="H3" s="2" t="s">
        <v>4</v>
      </c>
    </row>
    <row r="4" spans="1:8" ht="21">
      <c r="A4" s="6" t="s">
        <v>5</v>
      </c>
      <c r="B4" s="7">
        <f>'108新化水電'!C9</f>
        <v>14553812</v>
      </c>
      <c r="C4" s="39">
        <f t="shared" ref="C4:C16" si="0">B4</f>
        <v>14553812</v>
      </c>
      <c r="D4" s="39">
        <v>1940</v>
      </c>
      <c r="E4" s="11">
        <f>'108新化水電'!D9</f>
        <v>14446616</v>
      </c>
      <c r="F4" s="8">
        <f t="shared" ref="F4:F16" si="1">E4/C4</f>
        <v>0.99263450702812428</v>
      </c>
      <c r="G4" s="7">
        <f t="shared" ref="G4:G15" si="2">SUM(C4-E4)</f>
        <v>107196</v>
      </c>
      <c r="H4" s="9"/>
    </row>
    <row r="5" spans="1:8" ht="21">
      <c r="A5" s="12" t="s">
        <v>6</v>
      </c>
      <c r="B5" s="11">
        <f>'108崙頂'!C14</f>
        <v>1000000</v>
      </c>
      <c r="C5" s="40">
        <f t="shared" si="0"/>
        <v>1000000</v>
      </c>
      <c r="D5" s="40"/>
      <c r="E5" s="11">
        <f>'108崙頂'!D14</f>
        <v>998600</v>
      </c>
      <c r="F5" s="18">
        <f t="shared" si="1"/>
        <v>0.99860000000000004</v>
      </c>
      <c r="G5" s="17">
        <f t="shared" si="2"/>
        <v>1400</v>
      </c>
      <c r="H5" s="13"/>
    </row>
    <row r="6" spans="1:8" ht="21">
      <c r="A6" s="12" t="s">
        <v>7</v>
      </c>
      <c r="B6" s="11">
        <f>'108全興'!C14</f>
        <v>1000000</v>
      </c>
      <c r="C6" s="40">
        <f t="shared" si="0"/>
        <v>1000000</v>
      </c>
      <c r="D6" s="40"/>
      <c r="E6" s="11">
        <f>'108全興'!D14</f>
        <v>999500</v>
      </c>
      <c r="F6" s="18">
        <f t="shared" si="1"/>
        <v>0.99950000000000006</v>
      </c>
      <c r="G6" s="17">
        <f t="shared" si="2"/>
        <v>500</v>
      </c>
      <c r="H6" s="13"/>
    </row>
    <row r="7" spans="1:8" ht="21">
      <c r="A7" s="12" t="s">
        <v>8</v>
      </c>
      <c r="B7" s="11">
        <f>'108唪口'!C11</f>
        <v>1000000</v>
      </c>
      <c r="C7" s="40">
        <f>B7</f>
        <v>1000000</v>
      </c>
      <c r="D7" s="40"/>
      <c r="E7" s="11">
        <f>'108唪口'!D11</f>
        <v>904690</v>
      </c>
      <c r="F7" s="18">
        <f t="shared" si="1"/>
        <v>0.90468999999999999</v>
      </c>
      <c r="G7" s="17">
        <f t="shared" si="2"/>
        <v>95310</v>
      </c>
      <c r="H7" s="13"/>
    </row>
    <row r="8" spans="1:8" ht="21">
      <c r="A8" s="12" t="s">
        <v>9</v>
      </c>
      <c r="B8" s="11">
        <f>'108北勢'!C15</f>
        <v>1000000</v>
      </c>
      <c r="C8" s="40">
        <f t="shared" si="0"/>
        <v>1000000</v>
      </c>
      <c r="D8" s="40"/>
      <c r="E8" s="11">
        <f>'108北勢'!D15</f>
        <v>950000</v>
      </c>
      <c r="F8" s="18">
        <f t="shared" si="1"/>
        <v>0.95</v>
      </c>
      <c r="G8" s="17">
        <f t="shared" si="2"/>
        <v>50000</v>
      </c>
      <c r="H8" s="13"/>
    </row>
    <row r="9" spans="1:8" ht="21">
      <c r="A9" s="12" t="s">
        <v>10</v>
      </c>
      <c r="B9" s="11">
        <f>'108協興'!C14</f>
        <v>1000000</v>
      </c>
      <c r="C9" s="40">
        <f t="shared" si="0"/>
        <v>1000000</v>
      </c>
      <c r="D9" s="40"/>
      <c r="E9" s="11">
        <f>'108協興'!D14</f>
        <v>886694</v>
      </c>
      <c r="F9" s="18">
        <f t="shared" si="1"/>
        <v>0.88669399999999998</v>
      </c>
      <c r="G9" s="17">
        <f t="shared" si="2"/>
        <v>113306</v>
      </c>
      <c r="H9" s="13"/>
    </row>
    <row r="10" spans="1:8" ht="21">
      <c r="A10" s="12" t="s">
        <v>11</v>
      </c>
      <c r="B10" s="11">
        <f>'108豐榮'!C15</f>
        <v>1000000</v>
      </c>
      <c r="C10" s="40">
        <f t="shared" si="0"/>
        <v>1000000</v>
      </c>
      <c r="D10" s="40">
        <v>15449</v>
      </c>
      <c r="E10" s="11">
        <f>'108豐榮'!D15</f>
        <v>963079</v>
      </c>
      <c r="F10" s="18">
        <f t="shared" si="1"/>
        <v>0.96307900000000002</v>
      </c>
      <c r="G10" s="17">
        <f t="shared" si="2"/>
        <v>36921</v>
      </c>
      <c r="H10" s="13"/>
    </row>
    <row r="11" spans="1:8" ht="21">
      <c r="A11" s="12" t="s">
        <v>12</v>
      </c>
      <c r="B11" s="11">
        <f>SUM(B4:B10)</f>
        <v>20553812</v>
      </c>
      <c r="C11" s="40">
        <f t="shared" si="0"/>
        <v>20553812</v>
      </c>
      <c r="D11" s="40">
        <f>SUM(D4:D10)</f>
        <v>17389</v>
      </c>
      <c r="E11" s="11">
        <f>SUM(E4:E10)</f>
        <v>20149179</v>
      </c>
      <c r="F11" s="18">
        <f t="shared" si="1"/>
        <v>0.98031348150892883</v>
      </c>
      <c r="G11" s="17">
        <f t="shared" si="2"/>
        <v>404633</v>
      </c>
      <c r="H11" s="13"/>
    </row>
    <row r="12" spans="1:8" ht="21">
      <c r="A12" s="12" t="s">
        <v>8</v>
      </c>
      <c r="B12" s="11">
        <f>'108唪口水電'!C7</f>
        <v>4590917</v>
      </c>
      <c r="C12" s="40">
        <f t="shared" si="0"/>
        <v>4590917</v>
      </c>
      <c r="D12" s="40"/>
      <c r="E12" s="11">
        <f>'108唪口水電'!D7</f>
        <v>4416120</v>
      </c>
      <c r="F12" s="18">
        <f t="shared" si="1"/>
        <v>0.96192547153433616</v>
      </c>
      <c r="G12" s="17">
        <f t="shared" si="2"/>
        <v>174797</v>
      </c>
      <c r="H12" s="9"/>
    </row>
    <row r="13" spans="1:8" ht="21">
      <c r="A13" s="12" t="s">
        <v>12</v>
      </c>
      <c r="B13" s="11">
        <f>SUM(B12)</f>
        <v>4590917</v>
      </c>
      <c r="C13" s="40">
        <f t="shared" si="0"/>
        <v>4590917</v>
      </c>
      <c r="D13" s="40">
        <f>D12</f>
        <v>0</v>
      </c>
      <c r="E13" s="11">
        <f>SUM(E12)</f>
        <v>4416120</v>
      </c>
      <c r="F13" s="18">
        <f t="shared" si="1"/>
        <v>0.96192547153433616</v>
      </c>
      <c r="G13" s="17">
        <f t="shared" si="2"/>
        <v>174797</v>
      </c>
      <c r="H13" s="13"/>
    </row>
    <row r="14" spans="1:8" ht="21">
      <c r="A14" s="12" t="s">
        <v>93</v>
      </c>
      <c r="B14" s="11">
        <f>行政作業費!C7</f>
        <v>52191</v>
      </c>
      <c r="C14" s="40">
        <f>B14</f>
        <v>52191</v>
      </c>
      <c r="D14" s="40"/>
      <c r="E14" s="11">
        <f>行政作業費!D7</f>
        <v>47544</v>
      </c>
      <c r="F14" s="18">
        <f t="shared" si="1"/>
        <v>0.9109616600563315</v>
      </c>
      <c r="G14" s="17">
        <f>SUM(C14-E14)</f>
        <v>4647</v>
      </c>
      <c r="H14" s="9"/>
    </row>
    <row r="15" spans="1:8" ht="21">
      <c r="A15" s="12" t="s">
        <v>94</v>
      </c>
      <c r="B15" s="11">
        <f>B14</f>
        <v>52191</v>
      </c>
      <c r="C15" s="40">
        <f>B15</f>
        <v>52191</v>
      </c>
      <c r="D15" s="40">
        <f>D14</f>
        <v>0</v>
      </c>
      <c r="E15" s="11">
        <f>E14</f>
        <v>47544</v>
      </c>
      <c r="F15" s="18">
        <f t="shared" si="1"/>
        <v>0.9109616600563315</v>
      </c>
      <c r="G15" s="17">
        <f t="shared" si="2"/>
        <v>4647</v>
      </c>
      <c r="H15" s="13"/>
    </row>
    <row r="16" spans="1:8" ht="21">
      <c r="A16" s="6" t="s">
        <v>13</v>
      </c>
      <c r="B16" s="7">
        <f>SUM(B11+B13+B15)</f>
        <v>25196920</v>
      </c>
      <c r="C16" s="39">
        <f t="shared" si="0"/>
        <v>25196920</v>
      </c>
      <c r="D16" s="39">
        <f>D11+D13+D15</f>
        <v>17389</v>
      </c>
      <c r="E16" s="11">
        <f>SUM(E11+E13+E15)</f>
        <v>24612843</v>
      </c>
      <c r="F16" s="18">
        <f t="shared" si="1"/>
        <v>0.97681950809860885</v>
      </c>
      <c r="G16" s="17">
        <f>G11+G13+G15</f>
        <v>584077</v>
      </c>
      <c r="H16" s="9"/>
    </row>
    <row r="17" spans="1:8">
      <c r="A17" s="15" t="s">
        <v>98</v>
      </c>
      <c r="B17" s="14"/>
      <c r="C17" s="14"/>
      <c r="D17" s="14"/>
      <c r="E17" s="14"/>
      <c r="F17" s="14"/>
      <c r="G17" s="14"/>
      <c r="H17" s="14"/>
    </row>
    <row r="18" spans="1:8" ht="21">
      <c r="A18" s="16" t="s">
        <v>14</v>
      </c>
    </row>
  </sheetData>
  <mergeCells count="1">
    <mergeCell ref="A1:H1"/>
  </mergeCells>
  <phoneticPr fontId="1" type="noConversion"/>
  <pageMargins left="0.70866141732283472" right="0.70866141732283472" top="0.74803149606299213" bottom="0.74803149606299213" header="0.31496062992125984" footer="0.31496062992125984"/>
  <pageSetup paperSize="9" orientation="landscape" verticalDpi="0" r:id="rId1"/>
</worksheet>
</file>

<file path=xl/worksheets/sheet10.xml><?xml version="1.0" encoding="utf-8"?>
<worksheet xmlns="http://schemas.openxmlformats.org/spreadsheetml/2006/main" xmlns:r="http://schemas.openxmlformats.org/officeDocument/2006/relationships">
  <dimension ref="A1:H16"/>
  <sheetViews>
    <sheetView topLeftCell="A5" workbookViewId="0">
      <selection activeCell="B9" sqref="B9"/>
    </sheetView>
  </sheetViews>
  <sheetFormatPr defaultRowHeight="16.5"/>
  <cols>
    <col min="1" max="1" width="7.375" customWidth="1"/>
    <col min="2" max="2" width="30.75" customWidth="1"/>
    <col min="3" max="5" width="15.75" customWidth="1"/>
    <col min="6" max="6" width="38.75" customWidth="1"/>
    <col min="7" max="7" width="12.875" customWidth="1"/>
  </cols>
  <sheetData>
    <row r="1" spans="1:8" ht="75" customHeight="1">
      <c r="A1" s="104" t="str">
        <f>'108年總表'!A1</f>
        <v>臺南市新化區暨唪口里辦理
「108年度臺南市永康垃圾資源回收(焚化)廠營運階段回饋金」110年度11月份執行情況表</v>
      </c>
      <c r="B1" s="104"/>
      <c r="C1" s="104"/>
      <c r="D1" s="104"/>
      <c r="E1" s="104"/>
      <c r="F1" s="104"/>
      <c r="G1" s="104"/>
      <c r="H1" s="104"/>
    </row>
    <row r="2" spans="1:8" ht="17.25" thickBot="1">
      <c r="A2" t="str">
        <f>'108年總表'!A2</f>
        <v>製表日期：110年12月6日</v>
      </c>
    </row>
    <row r="3" spans="1:8" ht="17.25" customHeight="1" thickTop="1">
      <c r="A3" s="89" t="s">
        <v>32</v>
      </c>
      <c r="B3" s="91" t="s">
        <v>33</v>
      </c>
      <c r="C3" s="91"/>
      <c r="D3" s="91"/>
      <c r="E3" s="91"/>
      <c r="F3" s="91"/>
      <c r="G3" s="19"/>
    </row>
    <row r="4" spans="1:8">
      <c r="A4" s="90"/>
      <c r="B4" s="20" t="s">
        <v>34</v>
      </c>
      <c r="C4" s="21" t="s">
        <v>35</v>
      </c>
      <c r="D4" s="21" t="s">
        <v>36</v>
      </c>
      <c r="E4" s="22" t="s">
        <v>37</v>
      </c>
      <c r="F4" s="20" t="s">
        <v>38</v>
      </c>
      <c r="G4" s="23" t="s">
        <v>124</v>
      </c>
    </row>
    <row r="5" spans="1:8" ht="32.25" customHeight="1">
      <c r="A5" s="105" t="s">
        <v>72</v>
      </c>
      <c r="B5" s="31" t="s">
        <v>73</v>
      </c>
      <c r="C5" s="25">
        <v>350000</v>
      </c>
      <c r="D5" s="25">
        <v>350000</v>
      </c>
      <c r="E5" s="26">
        <f t="shared" ref="E5:E15" si="0">D5/C5</f>
        <v>1</v>
      </c>
      <c r="F5" s="71" t="s">
        <v>158</v>
      </c>
      <c r="G5" s="49">
        <f>C5-D5</f>
        <v>0</v>
      </c>
    </row>
    <row r="6" spans="1:8" ht="142.5">
      <c r="A6" s="105"/>
      <c r="B6" s="31" t="s">
        <v>74</v>
      </c>
      <c r="C6" s="25">
        <v>50000</v>
      </c>
      <c r="D6" s="50">
        <v>50000</v>
      </c>
      <c r="E6" s="26">
        <f>D6/C6</f>
        <v>1</v>
      </c>
      <c r="F6" s="85" t="s">
        <v>165</v>
      </c>
      <c r="G6" s="49">
        <f>C6-D6</f>
        <v>0</v>
      </c>
    </row>
    <row r="7" spans="1:8" ht="270.75">
      <c r="A7" s="105"/>
      <c r="B7" s="31" t="s">
        <v>75</v>
      </c>
      <c r="C7" s="25">
        <v>90000</v>
      </c>
      <c r="D7" s="50">
        <v>62539</v>
      </c>
      <c r="E7" s="26">
        <f t="shared" si="0"/>
        <v>0.69487777777777782</v>
      </c>
      <c r="F7" s="72" t="s">
        <v>164</v>
      </c>
      <c r="G7" s="49">
        <f t="shared" ref="G7:G15" si="1">C7-D7</f>
        <v>27461</v>
      </c>
    </row>
    <row r="8" spans="1:8" ht="90" customHeight="1">
      <c r="A8" s="105"/>
      <c r="B8" s="31" t="s">
        <v>85</v>
      </c>
      <c r="C8" s="25">
        <v>40000</v>
      </c>
      <c r="D8" s="25">
        <v>30590</v>
      </c>
      <c r="E8" s="26">
        <f t="shared" si="0"/>
        <v>0.76475000000000004</v>
      </c>
      <c r="F8" s="72" t="s">
        <v>105</v>
      </c>
      <c r="G8" s="49">
        <f t="shared" si="1"/>
        <v>9410</v>
      </c>
    </row>
    <row r="9" spans="1:8" ht="85.5">
      <c r="A9" s="105"/>
      <c r="B9" s="31" t="s">
        <v>76</v>
      </c>
      <c r="C9" s="37">
        <v>160000</v>
      </c>
      <c r="D9" s="37">
        <v>160000</v>
      </c>
      <c r="E9" s="38">
        <f t="shared" si="0"/>
        <v>1</v>
      </c>
      <c r="F9" s="72" t="s">
        <v>117</v>
      </c>
      <c r="G9" s="49">
        <f t="shared" si="1"/>
        <v>0</v>
      </c>
    </row>
    <row r="10" spans="1:8" ht="49.5">
      <c r="A10" s="105"/>
      <c r="B10" s="44" t="s">
        <v>77</v>
      </c>
      <c r="C10" s="45">
        <v>80000</v>
      </c>
      <c r="D10" s="45">
        <v>80000</v>
      </c>
      <c r="E10" s="46">
        <f t="shared" si="0"/>
        <v>1</v>
      </c>
      <c r="F10" s="72" t="s">
        <v>106</v>
      </c>
      <c r="G10" s="49">
        <f t="shared" si="1"/>
        <v>0</v>
      </c>
    </row>
    <row r="11" spans="1:8" ht="57">
      <c r="A11" s="105"/>
      <c r="B11" s="44" t="s">
        <v>78</v>
      </c>
      <c r="C11" s="45">
        <v>20000</v>
      </c>
      <c r="D11" s="45">
        <v>20000</v>
      </c>
      <c r="E11" s="46">
        <f t="shared" si="0"/>
        <v>1</v>
      </c>
      <c r="F11" s="72" t="s">
        <v>153</v>
      </c>
      <c r="G11" s="49">
        <f t="shared" si="1"/>
        <v>0</v>
      </c>
    </row>
    <row r="12" spans="1:8" ht="114">
      <c r="A12" s="54"/>
      <c r="B12" s="44" t="s">
        <v>79</v>
      </c>
      <c r="C12" s="45">
        <v>140000</v>
      </c>
      <c r="D12" s="45">
        <v>140000</v>
      </c>
      <c r="E12" s="46">
        <f t="shared" si="0"/>
        <v>1</v>
      </c>
      <c r="F12" s="74" t="s">
        <v>128</v>
      </c>
      <c r="G12" s="49">
        <f t="shared" si="1"/>
        <v>0</v>
      </c>
    </row>
    <row r="13" spans="1:8" ht="40.5" customHeight="1">
      <c r="A13" s="56"/>
      <c r="B13" s="31" t="s">
        <v>101</v>
      </c>
      <c r="C13" s="25">
        <v>20000</v>
      </c>
      <c r="D13" s="50">
        <v>19950</v>
      </c>
      <c r="E13" s="26">
        <f>D13/C13</f>
        <v>0.99750000000000005</v>
      </c>
      <c r="F13" s="69" t="s">
        <v>107</v>
      </c>
      <c r="G13" s="49">
        <f>C13-D13</f>
        <v>50</v>
      </c>
    </row>
    <row r="14" spans="1:8" ht="114">
      <c r="A14" s="66"/>
      <c r="B14" s="31" t="s">
        <v>102</v>
      </c>
      <c r="C14" s="25">
        <v>50000</v>
      </c>
      <c r="D14" s="53">
        <v>50000</v>
      </c>
      <c r="E14" s="26">
        <f>D14/C14</f>
        <v>1</v>
      </c>
      <c r="F14" s="70" t="s">
        <v>154</v>
      </c>
      <c r="G14" s="49">
        <f>C14-D14</f>
        <v>0</v>
      </c>
    </row>
    <row r="15" spans="1:8" ht="17.25" thickBot="1">
      <c r="A15" s="32"/>
      <c r="B15" s="28" t="s">
        <v>42</v>
      </c>
      <c r="C15" s="29">
        <f>SUM(C5:C14)</f>
        <v>1000000</v>
      </c>
      <c r="D15" s="29">
        <f>SUM(D5:D14)</f>
        <v>963079</v>
      </c>
      <c r="E15" s="30">
        <f t="shared" si="0"/>
        <v>0.96307900000000002</v>
      </c>
      <c r="F15" s="28"/>
      <c r="G15" s="49">
        <f t="shared" si="1"/>
        <v>36921</v>
      </c>
    </row>
    <row r="16" spans="1:8" ht="17.25" thickTop="1"/>
  </sheetData>
  <mergeCells count="4">
    <mergeCell ref="A1:H1"/>
    <mergeCell ref="A3:A4"/>
    <mergeCell ref="B3:F3"/>
    <mergeCell ref="A5:A11"/>
  </mergeCells>
  <phoneticPr fontId="1" type="noConversion"/>
  <pageMargins left="0.70866141732283472" right="0.70866141732283472" top="0.74803149606299213" bottom="0.74803149606299213" header="0.31496062992125984" footer="0.31496062992125984"/>
  <pageSetup paperSize="9" scale="65" orientation="landscape" verticalDpi="0" r:id="rId1"/>
</worksheet>
</file>

<file path=xl/worksheets/sheet2.xml><?xml version="1.0" encoding="utf-8"?>
<worksheet xmlns="http://schemas.openxmlformats.org/spreadsheetml/2006/main" xmlns:r="http://schemas.openxmlformats.org/officeDocument/2006/relationships">
  <dimension ref="A1:H10"/>
  <sheetViews>
    <sheetView topLeftCell="A4" workbookViewId="0">
      <selection activeCell="O5" sqref="O5"/>
    </sheetView>
  </sheetViews>
  <sheetFormatPr defaultRowHeight="16.5"/>
  <cols>
    <col min="1" max="1" width="7" customWidth="1"/>
    <col min="2" max="2" width="28.125" customWidth="1"/>
    <col min="3" max="5" width="15.75" customWidth="1"/>
    <col min="6" max="6" width="36.75" customWidth="1"/>
    <col min="7" max="7" width="13.125" bestFit="1" customWidth="1"/>
    <col min="8" max="8" width="10.25" bestFit="1" customWidth="1"/>
  </cols>
  <sheetData>
    <row r="1" spans="1:8" ht="72.75" customHeight="1">
      <c r="A1" s="88" t="str">
        <f>'108年總表'!A1</f>
        <v>臺南市新化區暨唪口里辦理
「108年度臺南市永康垃圾資源回收(焚化)廠營運階段回饋金」110年度11月份執行情況表</v>
      </c>
      <c r="B1" s="88"/>
      <c r="C1" s="88"/>
      <c r="D1" s="88"/>
      <c r="E1" s="88"/>
      <c r="F1" s="88"/>
      <c r="G1" s="88"/>
      <c r="H1" s="88"/>
    </row>
    <row r="2" spans="1:8" ht="17.25" thickBot="1">
      <c r="A2" t="str">
        <f>'108年總表'!A2</f>
        <v>製表日期：110年12月6日</v>
      </c>
    </row>
    <row r="3" spans="1:8" ht="17.25" thickTop="1">
      <c r="A3" s="89" t="s">
        <v>15</v>
      </c>
      <c r="B3" s="91" t="s">
        <v>16</v>
      </c>
      <c r="C3" s="91"/>
      <c r="D3" s="91"/>
      <c r="E3" s="91"/>
      <c r="F3" s="91"/>
      <c r="G3" s="19"/>
    </row>
    <row r="4" spans="1:8">
      <c r="A4" s="90"/>
      <c r="B4" s="20" t="s">
        <v>17</v>
      </c>
      <c r="C4" s="21" t="s">
        <v>18</v>
      </c>
      <c r="D4" s="21" t="s">
        <v>19</v>
      </c>
      <c r="E4" s="22" t="s">
        <v>20</v>
      </c>
      <c r="F4" s="20" t="s">
        <v>21</v>
      </c>
      <c r="G4" s="23" t="s">
        <v>123</v>
      </c>
    </row>
    <row r="5" spans="1:8" ht="399">
      <c r="A5" s="92" t="s">
        <v>22</v>
      </c>
      <c r="B5" s="94" t="s">
        <v>81</v>
      </c>
      <c r="C5" s="96">
        <v>14003812</v>
      </c>
      <c r="D5" s="98">
        <v>13926290</v>
      </c>
      <c r="E5" s="100">
        <f>D5/C5</f>
        <v>0.99446422159909031</v>
      </c>
      <c r="F5" s="24" t="s">
        <v>152</v>
      </c>
      <c r="G5" s="102">
        <f>C5-D5</f>
        <v>77522</v>
      </c>
    </row>
    <row r="6" spans="1:8" ht="57">
      <c r="A6" s="93"/>
      <c r="B6" s="95"/>
      <c r="C6" s="97"/>
      <c r="D6" s="99"/>
      <c r="E6" s="101"/>
      <c r="F6" s="81" t="s">
        <v>166</v>
      </c>
      <c r="G6" s="103"/>
    </row>
    <row r="7" spans="1:8" ht="50.25" customHeight="1">
      <c r="A7" s="77" t="s">
        <v>22</v>
      </c>
      <c r="B7" s="79" t="s">
        <v>129</v>
      </c>
      <c r="C7" s="80">
        <v>100000</v>
      </c>
      <c r="D7" s="42">
        <v>98106</v>
      </c>
      <c r="E7" s="26">
        <f t="shared" ref="E7:E8" si="0">D7/C7</f>
        <v>0.98106000000000004</v>
      </c>
      <c r="F7" s="81" t="s">
        <v>135</v>
      </c>
      <c r="G7" s="82">
        <f>C7-D7</f>
        <v>1894</v>
      </c>
    </row>
    <row r="8" spans="1:8" ht="114">
      <c r="A8" s="77" t="s">
        <v>22</v>
      </c>
      <c r="B8" s="79" t="s">
        <v>130</v>
      </c>
      <c r="C8" s="80">
        <v>450000</v>
      </c>
      <c r="D8" s="42">
        <v>422220</v>
      </c>
      <c r="E8" s="26">
        <f t="shared" si="0"/>
        <v>0.93826666666666669</v>
      </c>
      <c r="F8" s="81" t="s">
        <v>159</v>
      </c>
      <c r="G8" s="82">
        <f>C8-D8</f>
        <v>27780</v>
      </c>
    </row>
    <row r="9" spans="1:8" ht="17.25" thickBot="1">
      <c r="A9" s="27"/>
      <c r="B9" s="28" t="s">
        <v>23</v>
      </c>
      <c r="C9" s="29">
        <f>SUM(C5:C8)</f>
        <v>14553812</v>
      </c>
      <c r="D9" s="29">
        <f>SUM(D5:D8)</f>
        <v>14446616</v>
      </c>
      <c r="E9" s="30">
        <f>D9/C9</f>
        <v>0.99263450702812428</v>
      </c>
      <c r="F9" s="28"/>
      <c r="G9" s="68">
        <f>C9-D9</f>
        <v>107196</v>
      </c>
      <c r="H9" s="83"/>
    </row>
    <row r="10" spans="1:8" ht="17.25" thickTop="1"/>
  </sheetData>
  <mergeCells count="9">
    <mergeCell ref="A1:H1"/>
    <mergeCell ref="A3:A4"/>
    <mergeCell ref="B3:F3"/>
    <mergeCell ref="A5:A6"/>
    <mergeCell ref="B5:B6"/>
    <mergeCell ref="C5:C6"/>
    <mergeCell ref="D5:D6"/>
    <mergeCell ref="E5:E6"/>
    <mergeCell ref="G5:G6"/>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3.xml><?xml version="1.0" encoding="utf-8"?>
<worksheet xmlns="http://schemas.openxmlformats.org/spreadsheetml/2006/main" xmlns:r="http://schemas.openxmlformats.org/officeDocument/2006/relationships">
  <dimension ref="A1:H8"/>
  <sheetViews>
    <sheetView workbookViewId="0">
      <selection activeCell="B16" sqref="B16"/>
    </sheetView>
  </sheetViews>
  <sheetFormatPr defaultRowHeight="16.5"/>
  <cols>
    <col min="1" max="1" width="14.125" customWidth="1"/>
    <col min="2" max="2" width="15.125" customWidth="1"/>
    <col min="3" max="3" width="13.875" customWidth="1"/>
    <col min="4" max="4" width="13.375" customWidth="1"/>
    <col min="5" max="5" width="15.125" customWidth="1"/>
    <col min="6" max="6" width="18.5" customWidth="1"/>
    <col min="7" max="7" width="27.25" customWidth="1"/>
    <col min="8" max="8" width="7.625" hidden="1" customWidth="1"/>
  </cols>
  <sheetData>
    <row r="1" spans="1:8" ht="99.75" customHeight="1">
      <c r="A1" s="88" t="str">
        <f>'108年總表'!A1</f>
        <v>臺南市新化區暨唪口里辦理
「108年度臺南市永康垃圾資源回收(焚化)廠營運階段回饋金」110年度11月份執行情況表</v>
      </c>
      <c r="B1" s="88"/>
      <c r="C1" s="88"/>
      <c r="D1" s="88"/>
      <c r="E1" s="88"/>
      <c r="F1" s="88"/>
      <c r="G1" s="88"/>
      <c r="H1" s="88"/>
    </row>
    <row r="2" spans="1:8" ht="17.25" thickBot="1">
      <c r="A2" t="str">
        <f>'108年總表'!A2</f>
        <v>製表日期：110年12月6日</v>
      </c>
    </row>
    <row r="3" spans="1:8" ht="17.25" thickTop="1">
      <c r="A3" s="89" t="s">
        <v>15</v>
      </c>
      <c r="B3" s="91" t="s">
        <v>33</v>
      </c>
      <c r="C3" s="91"/>
      <c r="D3" s="91"/>
      <c r="E3" s="91"/>
      <c r="F3" s="91"/>
      <c r="G3" s="19"/>
    </row>
    <row r="4" spans="1:8">
      <c r="A4" s="90"/>
      <c r="B4" s="20" t="s">
        <v>17</v>
      </c>
      <c r="C4" s="21" t="s">
        <v>35</v>
      </c>
      <c r="D4" s="21" t="s">
        <v>19</v>
      </c>
      <c r="E4" s="22" t="s">
        <v>20</v>
      </c>
      <c r="F4" s="20" t="s">
        <v>21</v>
      </c>
      <c r="G4" s="23" t="s">
        <v>124</v>
      </c>
    </row>
    <row r="5" spans="1:8" ht="84.75" customHeight="1">
      <c r="A5" s="92" t="s">
        <v>22</v>
      </c>
      <c r="B5" s="57" t="s">
        <v>95</v>
      </c>
      <c r="C5" s="25">
        <v>8399</v>
      </c>
      <c r="D5" s="25">
        <v>7878</v>
      </c>
      <c r="E5" s="26">
        <f>D5/C5</f>
        <v>0.93796880581021547</v>
      </c>
      <c r="F5" s="24" t="s">
        <v>151</v>
      </c>
      <c r="G5" s="67">
        <f>C5-D5</f>
        <v>521</v>
      </c>
    </row>
    <row r="6" spans="1:8" ht="199.5">
      <c r="A6" s="93"/>
      <c r="B6" s="57" t="s">
        <v>82</v>
      </c>
      <c r="C6" s="25">
        <v>43792</v>
      </c>
      <c r="D6" s="25">
        <v>39666</v>
      </c>
      <c r="E6" s="26">
        <f>D6/C6</f>
        <v>0.90578187796857879</v>
      </c>
      <c r="F6" s="24" t="s">
        <v>147</v>
      </c>
      <c r="G6" s="67">
        <f t="shared" ref="G6:G7" si="0">C6-D6</f>
        <v>4126</v>
      </c>
    </row>
    <row r="7" spans="1:8" ht="17.25" thickBot="1">
      <c r="A7" s="27"/>
      <c r="B7" s="28" t="s">
        <v>96</v>
      </c>
      <c r="C7" s="29">
        <f>SUM(C5:C6)</f>
        <v>52191</v>
      </c>
      <c r="D7" s="29">
        <f>D5+D6</f>
        <v>47544</v>
      </c>
      <c r="E7" s="26">
        <f>D7/C7</f>
        <v>0.9109616600563315</v>
      </c>
      <c r="F7" s="28"/>
      <c r="G7" s="67">
        <f t="shared" si="0"/>
        <v>4647</v>
      </c>
    </row>
    <row r="8" spans="1:8" ht="17.25" thickTop="1"/>
  </sheetData>
  <mergeCells count="4">
    <mergeCell ref="A1:H1"/>
    <mergeCell ref="A3:A4"/>
    <mergeCell ref="B3:F3"/>
    <mergeCell ref="A5:A6"/>
  </mergeCells>
  <phoneticPr fontId="1" type="noConversion"/>
  <pageMargins left="0.70866141732283472" right="0.70866141732283472" top="0.74803149606299213" bottom="0.74803149606299213" header="0.31496062992125984" footer="0.31496062992125984"/>
  <pageSetup paperSize="9" scale="95" orientation="landscape" verticalDpi="0" r:id="rId1"/>
</worksheet>
</file>

<file path=xl/worksheets/sheet4.xml><?xml version="1.0" encoding="utf-8"?>
<worksheet xmlns="http://schemas.openxmlformats.org/spreadsheetml/2006/main" xmlns:r="http://schemas.openxmlformats.org/officeDocument/2006/relationships">
  <dimension ref="A1:H14"/>
  <sheetViews>
    <sheetView topLeftCell="A10" workbookViewId="0">
      <selection activeCell="C12" sqref="C12"/>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8" ht="79.5" customHeight="1">
      <c r="A1" s="104" t="str">
        <f>'108年總表'!A1</f>
        <v>臺南市新化區暨唪口里辦理
「108年度臺南市永康垃圾資源回收(焚化)廠營運階段回饋金」110年度11月份執行情況表</v>
      </c>
      <c r="B1" s="104"/>
      <c r="C1" s="104"/>
      <c r="D1" s="104"/>
      <c r="E1" s="104"/>
      <c r="F1" s="104"/>
      <c r="G1" s="104"/>
      <c r="H1" s="104"/>
    </row>
    <row r="2" spans="1:8" ht="17.25" thickBot="1">
      <c r="A2" t="str">
        <f>'108年總表'!A2</f>
        <v>製表日期：110年12月6日</v>
      </c>
    </row>
    <row r="3" spans="1:8" ht="17.25" customHeight="1" thickTop="1">
      <c r="A3" s="89" t="s">
        <v>32</v>
      </c>
      <c r="B3" s="91" t="s">
        <v>33</v>
      </c>
      <c r="C3" s="91"/>
      <c r="D3" s="91"/>
      <c r="E3" s="91"/>
      <c r="F3" s="91"/>
      <c r="G3" s="19"/>
    </row>
    <row r="4" spans="1:8">
      <c r="A4" s="90"/>
      <c r="B4" s="20" t="s">
        <v>34</v>
      </c>
      <c r="C4" s="21" t="s">
        <v>35</v>
      </c>
      <c r="D4" s="21" t="s">
        <v>36</v>
      </c>
      <c r="E4" s="22" t="s">
        <v>37</v>
      </c>
      <c r="F4" s="20" t="s">
        <v>38</v>
      </c>
      <c r="G4" s="23" t="s">
        <v>124</v>
      </c>
    </row>
    <row r="5" spans="1:8" ht="71.25">
      <c r="A5" s="105" t="s">
        <v>39</v>
      </c>
      <c r="B5" s="35" t="s">
        <v>40</v>
      </c>
      <c r="C5" s="25">
        <v>350000</v>
      </c>
      <c r="D5" s="25">
        <v>350000</v>
      </c>
      <c r="E5" s="26">
        <f t="shared" ref="E5:E14" si="0">D5/C5</f>
        <v>1</v>
      </c>
      <c r="F5" s="24" t="s">
        <v>160</v>
      </c>
      <c r="G5" s="49">
        <f>C5-D5</f>
        <v>0</v>
      </c>
    </row>
    <row r="6" spans="1:8" ht="52.5" customHeight="1">
      <c r="A6" s="105"/>
      <c r="B6" s="31" t="s">
        <v>25</v>
      </c>
      <c r="C6" s="25">
        <v>20000</v>
      </c>
      <c r="D6" s="25">
        <v>20000</v>
      </c>
      <c r="E6" s="26">
        <f t="shared" si="0"/>
        <v>1</v>
      </c>
      <c r="F6" s="71" t="s">
        <v>161</v>
      </c>
      <c r="G6" s="49">
        <f t="shared" ref="G6:G14" si="1">C6-D6</f>
        <v>0</v>
      </c>
    </row>
    <row r="7" spans="1:8" ht="59.25" customHeight="1">
      <c r="A7" s="105"/>
      <c r="B7" s="31" t="s">
        <v>26</v>
      </c>
      <c r="C7" s="25">
        <v>100000</v>
      </c>
      <c r="D7" s="25">
        <v>99600</v>
      </c>
      <c r="E7" s="26">
        <f t="shared" si="0"/>
        <v>0.996</v>
      </c>
      <c r="F7" s="24" t="s">
        <v>109</v>
      </c>
      <c r="G7" s="49">
        <f t="shared" si="1"/>
        <v>400</v>
      </c>
    </row>
    <row r="8" spans="1:8" ht="114">
      <c r="A8" s="105"/>
      <c r="B8" s="31" t="s">
        <v>27</v>
      </c>
      <c r="C8" s="25">
        <v>70000</v>
      </c>
      <c r="D8" s="25">
        <v>70000</v>
      </c>
      <c r="E8" s="26">
        <f t="shared" si="0"/>
        <v>1</v>
      </c>
      <c r="F8" s="24" t="s">
        <v>144</v>
      </c>
      <c r="G8" s="49">
        <f t="shared" si="1"/>
        <v>0</v>
      </c>
    </row>
    <row r="9" spans="1:8" ht="49.5">
      <c r="A9" s="105"/>
      <c r="B9" s="31" t="s">
        <v>28</v>
      </c>
      <c r="C9" s="25">
        <v>30000</v>
      </c>
      <c r="D9" s="25">
        <v>30000</v>
      </c>
      <c r="E9" s="26">
        <f t="shared" si="0"/>
        <v>1</v>
      </c>
      <c r="F9" s="71" t="s">
        <v>127</v>
      </c>
      <c r="G9" s="49">
        <f t="shared" si="1"/>
        <v>0</v>
      </c>
    </row>
    <row r="10" spans="1:8" ht="111.75" customHeight="1">
      <c r="A10" s="105"/>
      <c r="B10" s="31" t="s">
        <v>29</v>
      </c>
      <c r="C10" s="25">
        <v>60000</v>
      </c>
      <c r="D10" s="25">
        <v>60000</v>
      </c>
      <c r="E10" s="26">
        <f t="shared" si="0"/>
        <v>1</v>
      </c>
      <c r="F10" s="71" t="s">
        <v>136</v>
      </c>
      <c r="G10" s="49">
        <f t="shared" si="1"/>
        <v>0</v>
      </c>
    </row>
    <row r="11" spans="1:8" ht="42.75" customHeight="1">
      <c r="A11" s="105"/>
      <c r="B11" s="31" t="s">
        <v>30</v>
      </c>
      <c r="C11" s="25">
        <v>100000</v>
      </c>
      <c r="D11" s="25">
        <v>99000</v>
      </c>
      <c r="E11" s="26">
        <f t="shared" si="0"/>
        <v>0.99</v>
      </c>
      <c r="F11" s="71" t="s">
        <v>108</v>
      </c>
      <c r="G11" s="49">
        <f t="shared" si="1"/>
        <v>1000</v>
      </c>
    </row>
    <row r="12" spans="1:8" ht="228">
      <c r="A12" s="105"/>
      <c r="B12" s="31" t="s">
        <v>31</v>
      </c>
      <c r="C12" s="25">
        <v>200000</v>
      </c>
      <c r="D12" s="25">
        <v>200000</v>
      </c>
      <c r="E12" s="26">
        <f t="shared" si="0"/>
        <v>1</v>
      </c>
      <c r="F12" s="24" t="s">
        <v>133</v>
      </c>
      <c r="G12" s="49">
        <f t="shared" si="1"/>
        <v>0</v>
      </c>
    </row>
    <row r="13" spans="1:8" ht="85.5">
      <c r="A13" s="84"/>
      <c r="B13" s="31" t="s">
        <v>41</v>
      </c>
      <c r="C13" s="25">
        <v>70000</v>
      </c>
      <c r="D13" s="50">
        <v>70000</v>
      </c>
      <c r="E13" s="26">
        <f>D13/C13</f>
        <v>1</v>
      </c>
      <c r="F13" s="24" t="s">
        <v>148</v>
      </c>
      <c r="G13" s="49">
        <f>C13-D13</f>
        <v>0</v>
      </c>
    </row>
    <row r="14" spans="1:8">
      <c r="A14" s="32"/>
      <c r="B14" s="32" t="s">
        <v>42</v>
      </c>
      <c r="C14" s="25">
        <f>SUM(C5:C13)</f>
        <v>1000000</v>
      </c>
      <c r="D14" s="25">
        <f>SUM(D5:D13)</f>
        <v>998600</v>
      </c>
      <c r="E14" s="26">
        <f t="shared" si="0"/>
        <v>0.99860000000000004</v>
      </c>
      <c r="F14" s="62"/>
      <c r="G14" s="49">
        <f t="shared" si="1"/>
        <v>1400</v>
      </c>
    </row>
  </sheetData>
  <mergeCells count="4">
    <mergeCell ref="A1:H1"/>
    <mergeCell ref="A3:A4"/>
    <mergeCell ref="B3:F3"/>
    <mergeCell ref="A5:A12"/>
  </mergeCells>
  <phoneticPr fontId="1" type="noConversion"/>
  <pageMargins left="0.70866141732283472" right="0.70866141732283472" top="0.74803149606299213" bottom="0.74803149606299213" header="0.31496062992125984" footer="0.31496062992125984"/>
  <pageSetup paperSize="9" scale="80" orientation="landscape" verticalDpi="0" r:id="rId1"/>
</worksheet>
</file>

<file path=xl/worksheets/sheet5.xml><?xml version="1.0" encoding="utf-8"?>
<worksheet xmlns="http://schemas.openxmlformats.org/spreadsheetml/2006/main" xmlns:r="http://schemas.openxmlformats.org/officeDocument/2006/relationships">
  <dimension ref="A1:H15"/>
  <sheetViews>
    <sheetView topLeftCell="A10" workbookViewId="0">
      <selection activeCell="M6" sqref="M6"/>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8" ht="78" customHeight="1">
      <c r="A1" s="104" t="str">
        <f>'108年總表'!A1</f>
        <v>臺南市新化區暨唪口里辦理
「108年度臺南市永康垃圾資源回收(焚化)廠營運階段回饋金」110年度11月份執行情況表</v>
      </c>
      <c r="B1" s="104"/>
      <c r="C1" s="104"/>
      <c r="D1" s="104"/>
      <c r="E1" s="104"/>
      <c r="F1" s="104"/>
      <c r="G1" s="104"/>
      <c r="H1" s="104"/>
    </row>
    <row r="2" spans="1:8" ht="17.25" thickBot="1">
      <c r="A2" t="str">
        <f>'108年總表'!A2</f>
        <v>製表日期：110年12月6日</v>
      </c>
    </row>
    <row r="3" spans="1:8" ht="17.25" customHeight="1" thickTop="1">
      <c r="A3" s="89" t="s">
        <v>32</v>
      </c>
      <c r="B3" s="91" t="s">
        <v>33</v>
      </c>
      <c r="C3" s="91"/>
      <c r="D3" s="91"/>
      <c r="E3" s="91"/>
      <c r="F3" s="91"/>
      <c r="G3" s="19"/>
    </row>
    <row r="4" spans="1:8">
      <c r="A4" s="90"/>
      <c r="B4" s="20" t="s">
        <v>34</v>
      </c>
      <c r="C4" s="21" t="s">
        <v>35</v>
      </c>
      <c r="D4" s="21" t="s">
        <v>36</v>
      </c>
      <c r="E4" s="22" t="s">
        <v>37</v>
      </c>
      <c r="F4" s="20" t="s">
        <v>38</v>
      </c>
      <c r="G4" s="23" t="s">
        <v>124</v>
      </c>
    </row>
    <row r="5" spans="1:8" ht="114">
      <c r="A5" s="106" t="s">
        <v>43</v>
      </c>
      <c r="B5" s="31" t="s">
        <v>86</v>
      </c>
      <c r="C5" s="25">
        <v>450000</v>
      </c>
      <c r="D5" s="25">
        <v>450000</v>
      </c>
      <c r="E5" s="26">
        <f t="shared" ref="E5:E14" si="0">D5/C5</f>
        <v>1</v>
      </c>
      <c r="F5" s="75" t="s">
        <v>157</v>
      </c>
      <c r="G5" s="49">
        <f>C5-D5</f>
        <v>0</v>
      </c>
    </row>
    <row r="6" spans="1:8" ht="171">
      <c r="A6" s="106"/>
      <c r="B6" s="44" t="s">
        <v>99</v>
      </c>
      <c r="C6" s="42">
        <v>50000</v>
      </c>
      <c r="D6" s="25">
        <v>50000</v>
      </c>
      <c r="E6" s="26">
        <f t="shared" si="0"/>
        <v>1</v>
      </c>
      <c r="F6" s="24" t="s">
        <v>131</v>
      </c>
      <c r="G6" s="49">
        <f>C6-D6</f>
        <v>0</v>
      </c>
    </row>
    <row r="7" spans="1:8" ht="57.75" customHeight="1">
      <c r="A7" s="106"/>
      <c r="B7" s="31" t="s">
        <v>45</v>
      </c>
      <c r="C7" s="25">
        <v>20000</v>
      </c>
      <c r="D7" s="25">
        <v>20000</v>
      </c>
      <c r="E7" s="26">
        <f t="shared" si="0"/>
        <v>1</v>
      </c>
      <c r="F7" s="24" t="s">
        <v>137</v>
      </c>
      <c r="G7" s="49">
        <f t="shared" ref="G7:G14" si="1">C7-D7</f>
        <v>0</v>
      </c>
    </row>
    <row r="8" spans="1:8" ht="99.75">
      <c r="A8" s="106"/>
      <c r="B8" s="31" t="s">
        <v>46</v>
      </c>
      <c r="C8" s="25">
        <v>90000</v>
      </c>
      <c r="D8" s="25">
        <v>90000</v>
      </c>
      <c r="E8" s="26">
        <f t="shared" si="0"/>
        <v>1</v>
      </c>
      <c r="F8" s="24" t="s">
        <v>120</v>
      </c>
      <c r="G8" s="49">
        <f t="shared" si="1"/>
        <v>0</v>
      </c>
    </row>
    <row r="9" spans="1:8" ht="99.75">
      <c r="A9" s="106"/>
      <c r="B9" s="31" t="s">
        <v>47</v>
      </c>
      <c r="C9" s="25">
        <v>90000</v>
      </c>
      <c r="D9" s="25">
        <v>90000</v>
      </c>
      <c r="E9" s="26">
        <f t="shared" si="0"/>
        <v>1</v>
      </c>
      <c r="F9" s="24" t="s">
        <v>132</v>
      </c>
      <c r="G9" s="49">
        <f t="shared" si="1"/>
        <v>0</v>
      </c>
    </row>
    <row r="10" spans="1:8" ht="57">
      <c r="A10" s="106"/>
      <c r="B10" s="31" t="s">
        <v>48</v>
      </c>
      <c r="C10" s="25">
        <v>70000</v>
      </c>
      <c r="D10" s="25">
        <v>70000</v>
      </c>
      <c r="E10" s="26">
        <f t="shared" si="0"/>
        <v>1</v>
      </c>
      <c r="F10" s="24" t="s">
        <v>110</v>
      </c>
      <c r="G10" s="49">
        <f t="shared" si="1"/>
        <v>0</v>
      </c>
    </row>
    <row r="11" spans="1:8" ht="111.75" customHeight="1">
      <c r="A11" s="47"/>
      <c r="B11" s="44" t="s">
        <v>49</v>
      </c>
      <c r="C11" s="42">
        <v>110000</v>
      </c>
      <c r="D11" s="42">
        <v>109500</v>
      </c>
      <c r="E11" s="43">
        <f t="shared" si="0"/>
        <v>0.99545454545454548</v>
      </c>
      <c r="F11" s="24" t="s">
        <v>139</v>
      </c>
      <c r="G11" s="49">
        <f t="shared" si="1"/>
        <v>500</v>
      </c>
    </row>
    <row r="12" spans="1:8" ht="51" customHeight="1">
      <c r="A12" s="61"/>
      <c r="B12" s="44" t="s">
        <v>88</v>
      </c>
      <c r="C12" s="42">
        <v>70000</v>
      </c>
      <c r="D12" s="42">
        <v>70000</v>
      </c>
      <c r="E12" s="43">
        <f t="shared" si="0"/>
        <v>1</v>
      </c>
      <c r="F12" s="24" t="s">
        <v>114</v>
      </c>
      <c r="G12" s="49">
        <f t="shared" si="1"/>
        <v>0</v>
      </c>
    </row>
    <row r="13" spans="1:8" ht="75" customHeight="1">
      <c r="A13" s="55"/>
      <c r="B13" s="31" t="s">
        <v>44</v>
      </c>
      <c r="C13" s="25">
        <v>50000</v>
      </c>
      <c r="D13" s="50">
        <v>50000</v>
      </c>
      <c r="E13" s="26">
        <f>D13/C13</f>
        <v>1</v>
      </c>
      <c r="F13" s="75" t="s">
        <v>143</v>
      </c>
      <c r="G13" s="49">
        <f>C13-D13</f>
        <v>0</v>
      </c>
    </row>
    <row r="14" spans="1:8" ht="17.25" thickBot="1">
      <c r="A14" s="27"/>
      <c r="B14" s="28" t="s">
        <v>42</v>
      </c>
      <c r="C14" s="29">
        <f>SUM(C5:C13)</f>
        <v>1000000</v>
      </c>
      <c r="D14" s="29">
        <f>SUM(D5:D13)</f>
        <v>999500</v>
      </c>
      <c r="E14" s="30">
        <f t="shared" si="0"/>
        <v>0.99950000000000006</v>
      </c>
      <c r="F14" s="63"/>
      <c r="G14" s="49">
        <f t="shared" si="1"/>
        <v>500</v>
      </c>
    </row>
    <row r="15" spans="1:8" ht="17.25" thickTop="1"/>
  </sheetData>
  <mergeCells count="4">
    <mergeCell ref="A1:H1"/>
    <mergeCell ref="A3:A4"/>
    <mergeCell ref="B3:F3"/>
    <mergeCell ref="A5:A10"/>
  </mergeCells>
  <phoneticPr fontId="1" type="noConversion"/>
  <pageMargins left="0.70866141732283472" right="0.70866141732283472" top="0.74803149606299213" bottom="0.74803149606299213" header="0.31496062992125984" footer="0.31496062992125984"/>
  <pageSetup paperSize="9" scale="85" orientation="landscape" verticalDpi="0" r:id="rId1"/>
</worksheet>
</file>

<file path=xl/worksheets/sheet6.xml><?xml version="1.0" encoding="utf-8"?>
<worksheet xmlns="http://schemas.openxmlformats.org/spreadsheetml/2006/main" xmlns:r="http://schemas.openxmlformats.org/officeDocument/2006/relationships">
  <dimension ref="A1:H11"/>
  <sheetViews>
    <sheetView workbookViewId="0">
      <selection activeCell="F5" sqref="F5"/>
    </sheetView>
  </sheetViews>
  <sheetFormatPr defaultRowHeight="16.5"/>
  <cols>
    <col min="1" max="1" width="7.375" customWidth="1"/>
    <col min="2" max="2" width="28.125" customWidth="1"/>
    <col min="3" max="3" width="15.75" customWidth="1"/>
    <col min="4" max="4" width="11.625" bestFit="1" customWidth="1"/>
    <col min="5" max="5" width="15.75" customWidth="1"/>
    <col min="6" max="6" width="38.75" customWidth="1"/>
    <col min="7" max="7" width="13.875" bestFit="1" customWidth="1"/>
  </cols>
  <sheetData>
    <row r="1" spans="1:8" ht="79.5" customHeight="1">
      <c r="A1" s="104" t="str">
        <f>'108年總表'!A1</f>
        <v>臺南市新化區暨唪口里辦理
「108年度臺南市永康垃圾資源回收(焚化)廠營運階段回饋金」110年度11月份執行情況表</v>
      </c>
      <c r="B1" s="104"/>
      <c r="C1" s="104"/>
      <c r="D1" s="104"/>
      <c r="E1" s="104"/>
      <c r="F1" s="104"/>
      <c r="G1" s="104"/>
      <c r="H1" s="104"/>
    </row>
    <row r="2" spans="1:8" ht="17.25" thickBot="1">
      <c r="A2" t="str">
        <f>'108年總表'!A2</f>
        <v>製表日期：110年12月6日</v>
      </c>
    </row>
    <row r="3" spans="1:8" ht="17.25" customHeight="1" thickTop="1">
      <c r="A3" s="89" t="s">
        <v>32</v>
      </c>
      <c r="B3" s="91" t="s">
        <v>33</v>
      </c>
      <c r="C3" s="91"/>
      <c r="D3" s="91"/>
      <c r="E3" s="91"/>
      <c r="F3" s="91"/>
      <c r="G3" s="19"/>
    </row>
    <row r="4" spans="1:8">
      <c r="A4" s="90"/>
      <c r="B4" s="20" t="s">
        <v>34</v>
      </c>
      <c r="C4" s="21" t="s">
        <v>35</v>
      </c>
      <c r="D4" s="21" t="s">
        <v>36</v>
      </c>
      <c r="E4" s="22" t="s">
        <v>37</v>
      </c>
      <c r="F4" s="20" t="s">
        <v>38</v>
      </c>
      <c r="G4" s="23" t="s">
        <v>124</v>
      </c>
    </row>
    <row r="5" spans="1:8" ht="48" customHeight="1">
      <c r="A5" s="107" t="s">
        <v>50</v>
      </c>
      <c r="B5" s="31" t="s">
        <v>51</v>
      </c>
      <c r="C5" s="25">
        <v>600000</v>
      </c>
      <c r="D5" s="25">
        <v>504690</v>
      </c>
      <c r="E5" s="26">
        <f t="shared" ref="E5:E11" si="0">D5/C5</f>
        <v>0.84114999999999995</v>
      </c>
      <c r="F5" s="24" t="s">
        <v>149</v>
      </c>
      <c r="G5" s="49">
        <f>C5-D5</f>
        <v>95310</v>
      </c>
    </row>
    <row r="6" spans="1:8" ht="57">
      <c r="A6" s="106"/>
      <c r="B6" s="31" t="s">
        <v>53</v>
      </c>
      <c r="C6" s="25">
        <v>80000</v>
      </c>
      <c r="D6" s="25">
        <v>80000</v>
      </c>
      <c r="E6" s="26">
        <f t="shared" si="0"/>
        <v>1</v>
      </c>
      <c r="F6" s="24" t="s">
        <v>118</v>
      </c>
      <c r="G6" s="49">
        <f t="shared" ref="G6:G11" si="1">C6-D6</f>
        <v>0</v>
      </c>
    </row>
    <row r="7" spans="1:8" ht="85.5">
      <c r="A7" s="106"/>
      <c r="B7" s="31" t="s">
        <v>54</v>
      </c>
      <c r="C7" s="25">
        <v>100000</v>
      </c>
      <c r="D7" s="25">
        <v>100000</v>
      </c>
      <c r="E7" s="26">
        <f t="shared" si="0"/>
        <v>1</v>
      </c>
      <c r="F7" s="24" t="s">
        <v>115</v>
      </c>
      <c r="G7" s="49">
        <f t="shared" si="1"/>
        <v>0</v>
      </c>
    </row>
    <row r="8" spans="1:8" ht="57">
      <c r="A8" s="106"/>
      <c r="B8" s="31" t="s">
        <v>55</v>
      </c>
      <c r="C8" s="25">
        <v>60000</v>
      </c>
      <c r="D8" s="50">
        <v>60000</v>
      </c>
      <c r="E8" s="26">
        <f t="shared" si="0"/>
        <v>1</v>
      </c>
      <c r="F8" s="48" t="s">
        <v>111</v>
      </c>
      <c r="G8" s="49">
        <f t="shared" si="1"/>
        <v>0</v>
      </c>
    </row>
    <row r="9" spans="1:8" ht="128.25">
      <c r="A9" s="106"/>
      <c r="B9" s="31" t="s">
        <v>56</v>
      </c>
      <c r="C9" s="25">
        <v>100000</v>
      </c>
      <c r="D9" s="25">
        <v>100000</v>
      </c>
      <c r="E9" s="26">
        <f t="shared" si="0"/>
        <v>1</v>
      </c>
      <c r="F9" s="24" t="s">
        <v>138</v>
      </c>
      <c r="G9" s="49">
        <f t="shared" si="1"/>
        <v>0</v>
      </c>
    </row>
    <row r="10" spans="1:8" ht="42.75">
      <c r="A10" s="106"/>
      <c r="B10" s="31" t="s">
        <v>52</v>
      </c>
      <c r="C10" s="25">
        <v>60000</v>
      </c>
      <c r="D10" s="50">
        <v>60000</v>
      </c>
      <c r="E10" s="26">
        <f>D10/C10</f>
        <v>1</v>
      </c>
      <c r="F10" s="24" t="s">
        <v>140</v>
      </c>
      <c r="G10" s="49">
        <f>C10-D10</f>
        <v>0</v>
      </c>
    </row>
    <row r="11" spans="1:8">
      <c r="A11" s="108"/>
      <c r="B11" s="32" t="s">
        <v>42</v>
      </c>
      <c r="C11" s="25">
        <f>SUM(C5:C10)</f>
        <v>1000000</v>
      </c>
      <c r="D11" s="25">
        <f>SUM(D5:D10)</f>
        <v>904690</v>
      </c>
      <c r="E11" s="26">
        <f t="shared" si="0"/>
        <v>0.90468999999999999</v>
      </c>
      <c r="F11" s="48"/>
      <c r="G11" s="49">
        <f t="shared" si="1"/>
        <v>95310</v>
      </c>
    </row>
  </sheetData>
  <mergeCells count="4">
    <mergeCell ref="A1:H1"/>
    <mergeCell ref="A3:A4"/>
    <mergeCell ref="B3:F3"/>
    <mergeCell ref="A5:A11"/>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7.xml><?xml version="1.0" encoding="utf-8"?>
<worksheet xmlns="http://schemas.openxmlformats.org/spreadsheetml/2006/main" xmlns:r="http://schemas.openxmlformats.org/officeDocument/2006/relationships">
  <dimension ref="A1:H8"/>
  <sheetViews>
    <sheetView workbookViewId="0">
      <selection activeCell="F5" sqref="F5"/>
    </sheetView>
  </sheetViews>
  <sheetFormatPr defaultRowHeight="16.5"/>
  <cols>
    <col min="1" max="1" width="7.375" customWidth="1"/>
    <col min="2" max="2" width="28.125" customWidth="1"/>
    <col min="3" max="5" width="15.75" customWidth="1"/>
    <col min="6" max="6" width="37.375" customWidth="1"/>
    <col min="7" max="7" width="13.875" bestFit="1" customWidth="1"/>
  </cols>
  <sheetData>
    <row r="1" spans="1:8" ht="78.75" customHeight="1">
      <c r="A1" s="104" t="str">
        <f>'108年總表'!A1</f>
        <v>臺南市新化區暨唪口里辦理
「108年度臺南市永康垃圾資源回收(焚化)廠營運階段回饋金」110年度11月份執行情況表</v>
      </c>
      <c r="B1" s="104"/>
      <c r="C1" s="104"/>
      <c r="D1" s="104"/>
      <c r="E1" s="104"/>
      <c r="F1" s="104"/>
      <c r="G1" s="104"/>
      <c r="H1" s="60"/>
    </row>
    <row r="2" spans="1:8" ht="17.25" thickBot="1">
      <c r="A2" t="str">
        <f>'108年總表'!A2</f>
        <v>製表日期：110年12月6日</v>
      </c>
    </row>
    <row r="3" spans="1:8" ht="17.25" thickTop="1">
      <c r="A3" s="89" t="s">
        <v>15</v>
      </c>
      <c r="B3" s="91" t="s">
        <v>16</v>
      </c>
      <c r="C3" s="91"/>
      <c r="D3" s="91"/>
      <c r="E3" s="91"/>
      <c r="F3" s="91"/>
      <c r="G3" s="19"/>
    </row>
    <row r="4" spans="1:8">
      <c r="A4" s="90"/>
      <c r="B4" s="20" t="s">
        <v>17</v>
      </c>
      <c r="C4" s="21" t="s">
        <v>18</v>
      </c>
      <c r="D4" s="21" t="s">
        <v>19</v>
      </c>
      <c r="E4" s="22" t="s">
        <v>20</v>
      </c>
      <c r="F4" s="20" t="s">
        <v>21</v>
      </c>
      <c r="G4" s="23" t="s">
        <v>124</v>
      </c>
    </row>
    <row r="5" spans="1:8" ht="297.75" customHeight="1">
      <c r="A5" s="107" t="s">
        <v>24</v>
      </c>
      <c r="B5" s="58" t="s">
        <v>83</v>
      </c>
      <c r="C5" s="59">
        <v>2791259</v>
      </c>
      <c r="D5" s="25">
        <v>2616462</v>
      </c>
      <c r="E5" s="26">
        <f>D5/C5</f>
        <v>0.93737700442703453</v>
      </c>
      <c r="F5" s="78" t="s">
        <v>142</v>
      </c>
      <c r="G5" s="49">
        <f>C5-D5</f>
        <v>174797</v>
      </c>
    </row>
    <row r="6" spans="1:8" ht="102" customHeight="1">
      <c r="A6" s="108"/>
      <c r="B6" s="33" t="s">
        <v>57</v>
      </c>
      <c r="C6" s="25">
        <v>1799658</v>
      </c>
      <c r="D6" s="25">
        <v>1799658</v>
      </c>
      <c r="E6" s="26">
        <f t="shared" ref="E6" si="0">D6/C6</f>
        <v>1</v>
      </c>
      <c r="F6" s="78" t="s">
        <v>126</v>
      </c>
      <c r="G6" s="51">
        <f>C6-D6</f>
        <v>0</v>
      </c>
    </row>
    <row r="7" spans="1:8" ht="17.25" thickBot="1">
      <c r="A7" s="27"/>
      <c r="B7" s="28" t="s">
        <v>23</v>
      </c>
      <c r="C7" s="29">
        <f>SUM(C5:C6)</f>
        <v>4590917</v>
      </c>
      <c r="D7" s="29">
        <f>SUM(D5:D6)</f>
        <v>4416120</v>
      </c>
      <c r="E7" s="30">
        <f>D7/C7</f>
        <v>0.96192547153433616</v>
      </c>
      <c r="F7" s="28"/>
      <c r="G7" s="29">
        <f>C7-D7</f>
        <v>174797</v>
      </c>
    </row>
    <row r="8" spans="1:8" ht="17.25" thickTop="1"/>
  </sheetData>
  <mergeCells count="4">
    <mergeCell ref="A3:A4"/>
    <mergeCell ref="B3:F3"/>
    <mergeCell ref="A5:A6"/>
    <mergeCell ref="A1:G1"/>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8.xml><?xml version="1.0" encoding="utf-8"?>
<worksheet xmlns="http://schemas.openxmlformats.org/spreadsheetml/2006/main" xmlns:r="http://schemas.openxmlformats.org/officeDocument/2006/relationships">
  <dimension ref="A1:H16"/>
  <sheetViews>
    <sheetView topLeftCell="A10" workbookViewId="0">
      <selection activeCell="G6" sqref="G6"/>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8" ht="73.5" customHeight="1">
      <c r="A1" s="104" t="str">
        <f>'108年總表'!A1</f>
        <v>臺南市新化區暨唪口里辦理
「108年度臺南市永康垃圾資源回收(焚化)廠營運階段回饋金」110年度11月份執行情況表</v>
      </c>
      <c r="B1" s="104"/>
      <c r="C1" s="104"/>
      <c r="D1" s="104"/>
      <c r="E1" s="104"/>
      <c r="F1" s="104"/>
      <c r="G1" s="104"/>
      <c r="H1" s="104"/>
    </row>
    <row r="2" spans="1:8" ht="17.25" thickBot="1">
      <c r="A2" t="str">
        <f>'108年總表'!A2</f>
        <v>製表日期：110年12月6日</v>
      </c>
    </row>
    <row r="3" spans="1:8" ht="17.25" customHeight="1" thickTop="1">
      <c r="A3" s="89" t="s">
        <v>32</v>
      </c>
      <c r="B3" s="109" t="s">
        <v>33</v>
      </c>
      <c r="C3" s="110"/>
      <c r="D3" s="110"/>
      <c r="E3" s="110"/>
      <c r="F3" s="110"/>
      <c r="G3" s="111"/>
    </row>
    <row r="4" spans="1:8">
      <c r="A4" s="90"/>
      <c r="B4" s="20" t="s">
        <v>34</v>
      </c>
      <c r="C4" s="21" t="s">
        <v>35</v>
      </c>
      <c r="D4" s="21" t="s">
        <v>36</v>
      </c>
      <c r="E4" s="22" t="s">
        <v>37</v>
      </c>
      <c r="F4" s="34" t="s">
        <v>38</v>
      </c>
      <c r="G4" s="23" t="s">
        <v>124</v>
      </c>
    </row>
    <row r="5" spans="1:8" ht="99.75">
      <c r="A5" s="107" t="s">
        <v>58</v>
      </c>
      <c r="B5" s="35" t="s">
        <v>89</v>
      </c>
      <c r="C5" s="25">
        <v>288000</v>
      </c>
      <c r="D5" s="25">
        <v>288000</v>
      </c>
      <c r="E5" s="26">
        <f t="shared" ref="E5:E15" si="0">D5/C5</f>
        <v>1</v>
      </c>
      <c r="F5" s="73" t="s">
        <v>163</v>
      </c>
      <c r="G5" s="49">
        <f>C5-D5</f>
        <v>0</v>
      </c>
    </row>
    <row r="6" spans="1:8" ht="192.75" customHeight="1">
      <c r="A6" s="106"/>
      <c r="B6" s="35" t="s">
        <v>90</v>
      </c>
      <c r="C6" s="25">
        <v>94000</v>
      </c>
      <c r="D6" s="25">
        <v>94000</v>
      </c>
      <c r="E6" s="26">
        <f t="shared" si="0"/>
        <v>1</v>
      </c>
      <c r="F6" s="24" t="s">
        <v>155</v>
      </c>
      <c r="G6" s="49">
        <f t="shared" ref="G6:G15" si="1">C6-D6</f>
        <v>0</v>
      </c>
    </row>
    <row r="7" spans="1:8" ht="33">
      <c r="A7" s="106"/>
      <c r="B7" s="35" t="s">
        <v>59</v>
      </c>
      <c r="C7" s="25">
        <v>0</v>
      </c>
      <c r="D7" s="50"/>
      <c r="E7" s="26">
        <v>0</v>
      </c>
      <c r="F7" s="52"/>
      <c r="G7" s="49">
        <f t="shared" si="1"/>
        <v>0</v>
      </c>
    </row>
    <row r="8" spans="1:8" ht="42.75">
      <c r="A8" s="106"/>
      <c r="B8" s="35" t="s">
        <v>60</v>
      </c>
      <c r="C8" s="25">
        <v>98000</v>
      </c>
      <c r="D8" s="50">
        <v>98000</v>
      </c>
      <c r="E8" s="26">
        <f t="shared" si="0"/>
        <v>1</v>
      </c>
      <c r="F8" s="24" t="s">
        <v>116</v>
      </c>
      <c r="G8" s="49">
        <f t="shared" si="1"/>
        <v>0</v>
      </c>
    </row>
    <row r="9" spans="1:8" ht="85.5">
      <c r="A9" s="106"/>
      <c r="B9" s="35" t="s">
        <v>61</v>
      </c>
      <c r="C9" s="25">
        <v>130000</v>
      </c>
      <c r="D9" s="25">
        <v>130000</v>
      </c>
      <c r="E9" s="26">
        <f t="shared" si="0"/>
        <v>1</v>
      </c>
      <c r="F9" s="73" t="s">
        <v>119</v>
      </c>
      <c r="G9" s="49">
        <f t="shared" si="1"/>
        <v>0</v>
      </c>
    </row>
    <row r="10" spans="1:8" ht="57">
      <c r="A10" s="106"/>
      <c r="B10" s="35" t="s">
        <v>62</v>
      </c>
      <c r="C10" s="25">
        <v>96000</v>
      </c>
      <c r="D10" s="25">
        <v>96000</v>
      </c>
      <c r="E10" s="26">
        <f t="shared" si="0"/>
        <v>1</v>
      </c>
      <c r="F10" s="52" t="s">
        <v>104</v>
      </c>
      <c r="G10" s="49">
        <f t="shared" si="1"/>
        <v>0</v>
      </c>
    </row>
    <row r="11" spans="1:8" ht="49.5" customHeight="1">
      <c r="A11" s="106"/>
      <c r="B11" s="41" t="s">
        <v>63</v>
      </c>
      <c r="C11" s="42">
        <v>96000</v>
      </c>
      <c r="D11" s="42">
        <v>96000</v>
      </c>
      <c r="E11" s="43">
        <f t="shared" si="0"/>
        <v>1</v>
      </c>
      <c r="F11" s="64" t="s">
        <v>103</v>
      </c>
      <c r="G11" s="49">
        <f t="shared" si="1"/>
        <v>0</v>
      </c>
    </row>
    <row r="12" spans="1:8" ht="42.75">
      <c r="A12" s="106"/>
      <c r="B12" s="41" t="s">
        <v>91</v>
      </c>
      <c r="C12" s="42">
        <v>50000</v>
      </c>
      <c r="D12" s="42">
        <v>50000</v>
      </c>
      <c r="E12" s="43">
        <f t="shared" si="0"/>
        <v>1</v>
      </c>
      <c r="F12" s="64" t="s">
        <v>112</v>
      </c>
      <c r="G12" s="49">
        <f t="shared" si="1"/>
        <v>0</v>
      </c>
    </row>
    <row r="13" spans="1:8" ht="142.5">
      <c r="A13" s="106"/>
      <c r="B13" s="41" t="s">
        <v>100</v>
      </c>
      <c r="C13" s="42">
        <v>98000</v>
      </c>
      <c r="D13" s="42">
        <v>98000</v>
      </c>
      <c r="E13" s="43">
        <f t="shared" si="0"/>
        <v>1</v>
      </c>
      <c r="F13" s="76" t="s">
        <v>150</v>
      </c>
      <c r="G13" s="49">
        <f t="shared" si="1"/>
        <v>0</v>
      </c>
    </row>
    <row r="14" spans="1:8">
      <c r="A14" s="106"/>
      <c r="B14" s="41" t="s">
        <v>92</v>
      </c>
      <c r="C14" s="42">
        <v>50000</v>
      </c>
      <c r="D14" s="42"/>
      <c r="E14" s="43">
        <f t="shared" si="0"/>
        <v>0</v>
      </c>
      <c r="F14" s="64"/>
      <c r="G14" s="49">
        <f t="shared" si="1"/>
        <v>50000</v>
      </c>
    </row>
    <row r="15" spans="1:8" ht="17.25" thickBot="1">
      <c r="A15" s="112"/>
      <c r="B15" s="28" t="s">
        <v>42</v>
      </c>
      <c r="C15" s="29">
        <f>SUM(C5:C14)</f>
        <v>1000000</v>
      </c>
      <c r="D15" s="29">
        <f>SUM(D5:D13)</f>
        <v>950000</v>
      </c>
      <c r="E15" s="30">
        <f t="shared" si="0"/>
        <v>0.95</v>
      </c>
      <c r="F15" s="65"/>
      <c r="G15" s="49">
        <f t="shared" si="1"/>
        <v>50000</v>
      </c>
    </row>
    <row r="16" spans="1:8" ht="17.25" thickTop="1"/>
  </sheetData>
  <mergeCells count="4">
    <mergeCell ref="A1:H1"/>
    <mergeCell ref="A3:A4"/>
    <mergeCell ref="B3:G3"/>
    <mergeCell ref="A5:A15"/>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9.xml><?xml version="1.0" encoding="utf-8"?>
<worksheet xmlns="http://schemas.openxmlformats.org/spreadsheetml/2006/main" xmlns:r="http://schemas.openxmlformats.org/officeDocument/2006/relationships">
  <dimension ref="A1:G15"/>
  <sheetViews>
    <sheetView workbookViewId="0">
      <selection activeCell="E7" sqref="E7"/>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7" ht="87" customHeight="1">
      <c r="A1" s="104" t="str">
        <f>'108年總表'!A1</f>
        <v>臺南市新化區暨唪口里辦理
「108年度臺南市永康垃圾資源回收(焚化)廠營運階段回饋金」110年度11月份執行情況表</v>
      </c>
      <c r="B1" s="104"/>
      <c r="C1" s="104"/>
      <c r="D1" s="104"/>
      <c r="E1" s="104"/>
      <c r="F1" s="104"/>
      <c r="G1" s="104"/>
    </row>
    <row r="2" spans="1:7" ht="17.25" thickBot="1">
      <c r="A2" t="str">
        <f>'108年總表'!A2</f>
        <v>製表日期：110年12月6日</v>
      </c>
    </row>
    <row r="3" spans="1:7" ht="17.25" customHeight="1" thickTop="1">
      <c r="A3" s="89" t="s">
        <v>32</v>
      </c>
      <c r="B3" s="91" t="s">
        <v>33</v>
      </c>
      <c r="C3" s="91"/>
      <c r="D3" s="91"/>
      <c r="E3" s="91"/>
      <c r="F3" s="113"/>
      <c r="G3" s="36"/>
    </row>
    <row r="4" spans="1:7">
      <c r="A4" s="90"/>
      <c r="B4" s="20" t="s">
        <v>34</v>
      </c>
      <c r="C4" s="21" t="s">
        <v>35</v>
      </c>
      <c r="D4" s="21" t="s">
        <v>36</v>
      </c>
      <c r="E4" s="22" t="s">
        <v>37</v>
      </c>
      <c r="F4" s="20" t="s">
        <v>38</v>
      </c>
      <c r="G4" s="23" t="s">
        <v>124</v>
      </c>
    </row>
    <row r="5" spans="1:7" ht="54.75" customHeight="1">
      <c r="A5" s="107" t="s">
        <v>64</v>
      </c>
      <c r="B5" s="35" t="s">
        <v>65</v>
      </c>
      <c r="C5" s="25">
        <v>693260</v>
      </c>
      <c r="D5" s="25">
        <v>579954</v>
      </c>
      <c r="E5" s="26">
        <f t="shared" ref="E5:E14" si="0">D5/C5</f>
        <v>0.83656059775553182</v>
      </c>
      <c r="F5" s="24" t="s">
        <v>121</v>
      </c>
      <c r="G5" s="49">
        <f>C5-D5</f>
        <v>113306</v>
      </c>
    </row>
    <row r="6" spans="1:7" ht="72.75" customHeight="1">
      <c r="A6" s="106"/>
      <c r="B6" s="35" t="s">
        <v>66</v>
      </c>
      <c r="C6" s="25">
        <v>30000</v>
      </c>
      <c r="D6" s="25">
        <v>30000</v>
      </c>
      <c r="E6" s="26">
        <f t="shared" si="0"/>
        <v>1</v>
      </c>
      <c r="F6" s="24" t="s">
        <v>125</v>
      </c>
      <c r="G6" s="49">
        <f t="shared" ref="G6:G14" si="1">C6-D6</f>
        <v>0</v>
      </c>
    </row>
    <row r="7" spans="1:7" ht="57">
      <c r="A7" s="106"/>
      <c r="B7" s="35" t="s">
        <v>84</v>
      </c>
      <c r="C7" s="25">
        <v>46740</v>
      </c>
      <c r="D7" s="25">
        <v>46740</v>
      </c>
      <c r="E7" s="26">
        <f t="shared" si="0"/>
        <v>1</v>
      </c>
      <c r="F7" s="24" t="s">
        <v>156</v>
      </c>
      <c r="G7" s="49">
        <f t="shared" si="1"/>
        <v>0</v>
      </c>
    </row>
    <row r="8" spans="1:7" ht="114">
      <c r="A8" s="106"/>
      <c r="B8" s="35" t="s">
        <v>67</v>
      </c>
      <c r="C8" s="25">
        <v>60000</v>
      </c>
      <c r="D8" s="25">
        <v>60000</v>
      </c>
      <c r="E8" s="26">
        <f t="shared" si="0"/>
        <v>1</v>
      </c>
      <c r="F8" s="24" t="s">
        <v>145</v>
      </c>
      <c r="G8" s="49">
        <f t="shared" si="1"/>
        <v>0</v>
      </c>
    </row>
    <row r="9" spans="1:7" ht="85.5">
      <c r="A9" s="106"/>
      <c r="B9" s="35" t="s">
        <v>68</v>
      </c>
      <c r="C9" s="25">
        <v>60000</v>
      </c>
      <c r="D9" s="25">
        <v>60000</v>
      </c>
      <c r="E9" s="26">
        <f t="shared" si="0"/>
        <v>1</v>
      </c>
      <c r="F9" s="24" t="s">
        <v>134</v>
      </c>
      <c r="G9" s="49">
        <f t="shared" si="1"/>
        <v>0</v>
      </c>
    </row>
    <row r="10" spans="1:7" ht="71.25">
      <c r="A10" s="106"/>
      <c r="B10" s="35" t="s">
        <v>69</v>
      </c>
      <c r="C10" s="25">
        <v>20000</v>
      </c>
      <c r="D10" s="50">
        <v>20000</v>
      </c>
      <c r="E10" s="26">
        <f t="shared" si="0"/>
        <v>1</v>
      </c>
      <c r="F10" s="24" t="s">
        <v>122</v>
      </c>
      <c r="G10" s="49">
        <f t="shared" si="1"/>
        <v>0</v>
      </c>
    </row>
    <row r="11" spans="1:7" ht="42.75">
      <c r="A11" s="106"/>
      <c r="B11" s="35" t="s">
        <v>70</v>
      </c>
      <c r="C11" s="25">
        <v>30000</v>
      </c>
      <c r="D11" s="50">
        <v>30000</v>
      </c>
      <c r="E11" s="26">
        <f t="shared" si="0"/>
        <v>1</v>
      </c>
      <c r="F11" s="24" t="s">
        <v>146</v>
      </c>
      <c r="G11" s="49">
        <f t="shared" si="1"/>
        <v>0</v>
      </c>
    </row>
    <row r="12" spans="1:7" ht="49.5">
      <c r="A12" s="47"/>
      <c r="B12" s="35" t="s">
        <v>97</v>
      </c>
      <c r="C12" s="25">
        <v>0</v>
      </c>
      <c r="D12" s="50"/>
      <c r="E12" s="26">
        <v>0</v>
      </c>
      <c r="F12" s="24"/>
      <c r="G12" s="49">
        <f t="shared" si="1"/>
        <v>0</v>
      </c>
    </row>
    <row r="13" spans="1:7" ht="99.75">
      <c r="A13" s="47"/>
      <c r="B13" s="41" t="s">
        <v>71</v>
      </c>
      <c r="C13" s="42">
        <v>60000</v>
      </c>
      <c r="D13" s="53">
        <v>60000</v>
      </c>
      <c r="E13" s="43">
        <f t="shared" si="0"/>
        <v>1</v>
      </c>
      <c r="F13" s="24" t="s">
        <v>141</v>
      </c>
      <c r="G13" s="49">
        <f t="shared" si="1"/>
        <v>0</v>
      </c>
    </row>
    <row r="14" spans="1:7" ht="30.75" customHeight="1" thickBot="1">
      <c r="A14" s="27"/>
      <c r="B14" s="28" t="s">
        <v>42</v>
      </c>
      <c r="C14" s="29">
        <f>SUM(C5:C13)</f>
        <v>1000000</v>
      </c>
      <c r="D14" s="29">
        <f>SUM(D5:D13)</f>
        <v>886694</v>
      </c>
      <c r="E14" s="30">
        <f t="shared" si="0"/>
        <v>0.88669399999999998</v>
      </c>
      <c r="F14" s="63"/>
      <c r="G14" s="49">
        <f t="shared" si="1"/>
        <v>113306</v>
      </c>
    </row>
    <row r="15" spans="1:7" ht="17.25" thickTop="1"/>
  </sheetData>
  <mergeCells count="4">
    <mergeCell ref="A1:G1"/>
    <mergeCell ref="A3:A4"/>
    <mergeCell ref="B3:F3"/>
    <mergeCell ref="A5:A11"/>
  </mergeCells>
  <phoneticPr fontId="1" type="noConversion"/>
  <pageMargins left="0.70866141732283472" right="0.70866141732283472" top="0.74803149606299213" bottom="0.74803149606299213" header="0.31496062992125984" footer="0.31496062992125984"/>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108年總表</vt:lpstr>
      <vt:lpstr>108新化水電</vt:lpstr>
      <vt:lpstr>行政作業費</vt:lpstr>
      <vt:lpstr>108崙頂</vt:lpstr>
      <vt:lpstr>108全興</vt:lpstr>
      <vt:lpstr>108唪口</vt:lpstr>
      <vt:lpstr>108唪口水電</vt:lpstr>
      <vt:lpstr>108北勢</vt:lpstr>
      <vt:lpstr>108協興</vt:lpstr>
      <vt:lpstr>108豐榮</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MIHC</dc:creator>
  <cp:lastModifiedBy>Windows 使用者</cp:lastModifiedBy>
  <cp:lastPrinted>2021-12-08T07:36:20Z</cp:lastPrinted>
  <dcterms:created xsi:type="dcterms:W3CDTF">2015-12-02T01:38:50Z</dcterms:created>
  <dcterms:modified xsi:type="dcterms:W3CDTF">2021-12-08T07:36:22Z</dcterms:modified>
</cp:coreProperties>
</file>