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0\"/>
    </mc:Choice>
  </mc:AlternateContent>
  <xr:revisionPtr revIDLastSave="0" documentId="13_ncr:1_{E4548DDC-F0F5-48A5-AFC4-6EDDACF141FE}" xr6:coauthVersionLast="47" xr6:coauthVersionMax="47" xr10:uidLastSave="{00000000-0000-0000-0000-000000000000}"/>
  <bookViews>
    <workbookView xWindow="-120" yWindow="-120" windowWidth="29040" windowHeight="15840" activeTab="8" xr2:uid="{00000000-000D-0000-FFFF-FFFF00000000}"/>
  </bookViews>
  <sheets>
    <sheet name="110年總表" sheetId="1" r:id="rId1"/>
    <sheet name="110新化水電" sheetId="2" r:id="rId2"/>
    <sheet name="行政作業費" sheetId="10" r:id="rId3"/>
    <sheet name="110崙頂" sheetId="6" r:id="rId4"/>
    <sheet name="110全興" sheetId="7" r:id="rId5"/>
    <sheet name="110唪口" sheetId="4" r:id="rId6"/>
    <sheet name="110唪口水電" sheetId="3" r:id="rId7"/>
    <sheet name="110北勢" sheetId="5" r:id="rId8"/>
    <sheet name="110協興" sheetId="8" r:id="rId9"/>
    <sheet name="110豐榮" sheetId="9" r:id="rId10"/>
  </sheets>
  <calcPr calcId="181029"/>
</workbook>
</file>

<file path=xl/calcChain.xml><?xml version="1.0" encoding="utf-8"?>
<calcChain xmlns="http://schemas.openxmlformats.org/spreadsheetml/2006/main">
  <c r="D13" i="1" l="1"/>
  <c r="G6" i="2" l="1"/>
  <c r="G7" i="2"/>
  <c r="G8" i="2"/>
  <c r="G9" i="2"/>
  <c r="G10" i="2"/>
  <c r="G11" i="2"/>
  <c r="E6" i="2"/>
  <c r="E7" i="2"/>
  <c r="E8" i="2"/>
  <c r="E9" i="2"/>
  <c r="E10" i="2"/>
  <c r="E11" i="2"/>
  <c r="D12" i="2"/>
  <c r="G12" i="2" s="1"/>
  <c r="C12" i="2"/>
  <c r="E6" i="10" l="1"/>
  <c r="A1" i="6" l="1"/>
  <c r="D11" i="1"/>
  <c r="G6" i="3"/>
  <c r="G5" i="3"/>
  <c r="D13" i="4"/>
  <c r="D15" i="1" l="1"/>
  <c r="D16" i="9"/>
  <c r="A1" i="10"/>
  <c r="C13" i="4" l="1"/>
  <c r="E12" i="4"/>
  <c r="G12" i="4"/>
  <c r="E11" i="4"/>
  <c r="G11" i="4"/>
  <c r="C16" i="9"/>
  <c r="E15" i="9"/>
  <c r="G15" i="9"/>
  <c r="A2" i="6"/>
  <c r="A2" i="10"/>
  <c r="E6" i="7" l="1"/>
  <c r="E7" i="7"/>
  <c r="E14" i="9"/>
  <c r="G14" i="9"/>
  <c r="G6" i="7"/>
  <c r="C14" i="7"/>
  <c r="D14" i="8"/>
  <c r="D16" i="1" l="1"/>
  <c r="E6" i="3"/>
  <c r="D8" i="10"/>
  <c r="E14" i="1" s="1"/>
  <c r="C8" i="10"/>
  <c r="B14" i="1" s="1"/>
  <c r="C14" i="1" s="1"/>
  <c r="G6" i="10"/>
  <c r="G5" i="10"/>
  <c r="E5" i="10"/>
  <c r="E8" i="10" l="1"/>
  <c r="F14" i="1"/>
  <c r="B15" i="1"/>
  <c r="C15" i="1" s="1"/>
  <c r="G14" i="1"/>
  <c r="E15" i="1"/>
  <c r="G8" i="10"/>
  <c r="G15" i="1" l="1"/>
  <c r="F15" i="1"/>
  <c r="C14" i="8"/>
  <c r="C15" i="5"/>
  <c r="E14" i="5"/>
  <c r="G14" i="5"/>
  <c r="E12" i="7"/>
  <c r="G12" i="7"/>
  <c r="A1" i="3" l="1"/>
  <c r="D15" i="5"/>
  <c r="D7" i="3"/>
  <c r="D14" i="7"/>
  <c r="D14" i="6"/>
  <c r="G7" i="8"/>
  <c r="E7" i="8"/>
  <c r="C7" i="3"/>
  <c r="B12" i="1" s="1"/>
  <c r="C14" i="6"/>
  <c r="G7" i="3" l="1"/>
  <c r="A1" i="2"/>
  <c r="A1" i="8"/>
  <c r="A1" i="5"/>
  <c r="G5" i="2"/>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4" i="6"/>
  <c r="E12" i="6"/>
  <c r="E11" i="6"/>
  <c r="E10" i="6"/>
  <c r="E9" i="6"/>
  <c r="E8" i="6"/>
  <c r="E7" i="6"/>
  <c r="E6" i="6"/>
  <c r="E13" i="6"/>
  <c r="G5" i="6"/>
  <c r="E5" i="6"/>
  <c r="G14" i="6" l="1"/>
  <c r="E16" i="9"/>
  <c r="E14" i="8"/>
  <c r="G15" i="5"/>
  <c r="B8" i="1"/>
  <c r="G13" i="4"/>
  <c r="E13" i="4"/>
  <c r="B7" i="1"/>
  <c r="B6" i="1"/>
  <c r="G14" i="7"/>
  <c r="E9" i="1"/>
  <c r="G16" i="9"/>
  <c r="G14" i="8"/>
  <c r="E15" i="5"/>
  <c r="E12" i="1" l="1"/>
  <c r="E13" i="1" s="1"/>
  <c r="B13" i="1"/>
  <c r="C12" i="1"/>
  <c r="C10" i="1"/>
  <c r="G10" i="1" s="1"/>
  <c r="B4" i="1"/>
  <c r="C4" i="1" s="1"/>
  <c r="C6" i="1"/>
  <c r="G6" i="1" s="1"/>
  <c r="C5" i="1"/>
  <c r="G5" i="1" s="1"/>
  <c r="C8" i="1"/>
  <c r="G8" i="1" s="1"/>
  <c r="E5" i="3"/>
  <c r="E5" i="2"/>
  <c r="A2" i="9"/>
  <c r="A2" i="8"/>
  <c r="A2" i="7"/>
  <c r="A2" i="5"/>
  <c r="A2" i="4"/>
  <c r="A2" i="3"/>
  <c r="A2" i="2"/>
  <c r="A1" i="9"/>
  <c r="A1" i="7"/>
  <c r="A1" i="4"/>
  <c r="C13" i="1" l="1"/>
  <c r="G13" i="1" s="1"/>
  <c r="G12" i="1"/>
  <c r="E7" i="3"/>
  <c r="E12"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<sst xmlns="http://schemas.openxmlformats.org/spreadsheetml/2006/main" count="251" uniqueCount="183">
  <si>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</si>
  <si>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</si>
  <si>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</si>
  <si>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</si>
  <si>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</si>
  <si>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</si>
  <si>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</si>
  <si>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</si>
  <si>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</si>
  <si>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</si>
  <si>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</si>
  <si>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</si>
  <si>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</si>
  <si>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</si>
  <si>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</si>
  <si>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</si>
  <si>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</si>
  <si>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</si>
  <si>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</si>
  <si>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</si>
  <si>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</si>
  <si>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</si>
  <si>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</si>
  <si>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</si>
  <si>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</si>
  <si>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</si>
  <si>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</si>
  <si>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</si>
  <si>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</si>
  <si>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</si>
  <si>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</si>
  <si>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</si>
  <si>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</si>
  <si>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</si>
  <si>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</si>
  <si>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</si>
  <si>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</si>
  <si>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</si>
  <si>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</si>
  <si>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</si>
  <si>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</si>
  <si>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</si>
  <si>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</si>
  <si>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</si>
  <si>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</si>
  <si>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</si>
  <si>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</si>
  <si>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</si>
  <si>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</si>
  <si>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</si>
  <si>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</si>
  <si>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</si>
  <si>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</si>
  <si>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</si>
  <si>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</si>
  <si>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</si>
  <si>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</si>
  <si>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</si>
  <si>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</si>
  <si>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</si>
  <si>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</si>
  <si>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</si>
  <si>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</si>
  <si>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</si>
  <si>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</si>
  <si>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</si>
  <si>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</si>
  <si>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</si>
  <si>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</si>
  <si>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</si>
  <si>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</si>
  <si>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</si>
  <si>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</si>
  <si>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</si>
  <si>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</si>
  <si>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</si>
  <si>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</si>
  <si>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</si>
  <si>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</si>
  <si>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</si>
  <si>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</si>
  <si>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</si>
  <si>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</si>
  <si>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</si>
  <si>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</si>
  <si>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</si>
  <si>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</si>
  <si>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</si>
  <si>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</si>
  <si>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</si>
  <si>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</si>
  <si>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</si>
  <si>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</si>
  <si>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</si>
  <si>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</si>
  <si>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</si>
  <si>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</si>
  <si>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</si>
  <si>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</si>
  <si>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</si>
  <si>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</si>
  <si>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</si>
  <si>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</si>
  <si>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</si>
  <si>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</si>
  <si>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 xml:space="preserve">                                                                                                                   </t>
    <phoneticPr fontId="1" type="noConversion"/>
  </si>
  <si>
    <t>全興社區巡守隊辦理環保教育宣導暨觀摩活動，以及勤務講習訓練</t>
    <phoneticPr fontId="1" type="noConversion"/>
  </si>
  <si>
    <t>補助豐榮社區發展協會環保義工隊辦理環保教育觀摩活動</t>
    <phoneticPr fontId="1" type="noConversion"/>
  </si>
  <si>
    <t>1.110/08/05支崙頂社區發展協會110年4月17-18日辦理媽媽教室環保教育觀摩台東海濱公園、環境教育中心、卑南遺址公園、鹿野高台等等活動車資及便餐、保險費用$30000</t>
    <phoneticPr fontId="1" type="noConversion"/>
  </si>
  <si>
    <t>1.110/12/08支崙頂社區發展協會110年11月21日辦理環保教育觀摩南投竹山紫南宮、集集火車站、農委會特有生物研究中心等車資(3*13000元)及便餐(12桌*2餐)費用$99600</t>
    <phoneticPr fontId="1" type="noConversion"/>
  </si>
  <si>
    <t>110/12/13支崙頂里110年12月6-7日辦理全里環保義工隊環保教育觀摩屏東車城福安宮、大鵬灣、墾丁國家公園及東港興和社區等活動車資住宿及便餐、保險費用$99600</t>
    <phoneticPr fontId="1" type="noConversion"/>
  </si>
  <si>
    <t>110/12/27支全興社區發展協會110年12月10日辦理長壽會長者環保教育觀摩雲林縣湖山水庫教育園區及日月潭頭社$70000</t>
    <phoneticPr fontId="1" type="noConversion"/>
  </si>
  <si>
    <t>回饋金剩餘          金額</t>
    <phoneticPr fontId="1" type="noConversion"/>
  </si>
  <si>
    <t>111/01/17支全興里環保志工111年1月8-9日辦理羅東林業文化園區、武荖坑風景區等觀摩活動車資、住宿、餐費、保險等費用$63000</t>
    <phoneticPr fontId="1" type="noConversion"/>
  </si>
  <si>
    <t>111/01/26支豐榮社區發展協會111年1月13日辦理長者觀摩南科管理局、南投湖山水庫、武岫農場、石馬公園等活動車資、餐費、住宿、保險等費用$80000</t>
    <phoneticPr fontId="1" type="noConversion"/>
  </si>
  <si>
    <t>111/01/12支唪口社區發展協會110年12月25-26日辦理媽媽教室環保教育觀摩新北市雲仙樂園、內洞國家森林遊樂園等活動車資、餐費、保險、船票、紅布條等費用$60000</t>
    <phoneticPr fontId="1" type="noConversion"/>
  </si>
  <si>
    <t>111/04/13豐榮社區發展協會媽媽教室111年3月15-16日辦理環保教育參觀南部科學園區及宜蘭羅東林業文化園區車資、住宿、餐費、保險等</t>
    <phoneticPr fontId="1" type="noConversion"/>
  </si>
  <si>
    <t>111/04/14支110年度唪口里轄區道路路面維護工程$368612</t>
    <phoneticPr fontId="1" type="noConversion"/>
  </si>
  <si>
    <t>1.110/08/05支全興里110年6/7-11及7/5-9雇用沈文志辦理轄區環境整頓及綠美化工資政二健.保險費$15764
2.110/08/19支全興里110年8月2-6及9-13日雇用沈文志辦理轄區環境整頓及綠美化工資-政二健$15317
3.110/08/19支全興里110年8月10-11日雇用林秀貞.黃錦德辦理轄區環境整頓及綠美化工資$6749
4.110/10/19支全興里110年10月11-16日僱用沈文志辦理轄區環境整頓工資.政二健(沈文志)$9190
5.110/12/20支全興里110年11/1-6及12/6-11僱用黃錦德辦理轄區環境整頓工資$19514
6.111/02/17支全興里111年01月10-14及2月7-11日僱用沈文志辦理轄區環境整頓工資.政二健$15317
6.111/04/21支全興里111年3/7-11及4/11-15僱用沈文志辦理轄區環境整頓工資.$15317
7.111/06/24支全興里111年5/9-13及6/6-10僱用沈文志辦理轄區環境整頓工資.政二健(含保險費1500元)$12832</t>
    <phoneticPr fontId="1" type="noConversion"/>
  </si>
  <si>
    <t>110/12/13支全興社區發展協會110年11月12-13日辦理守望相助隊觀摩南科樹谷園區及阿里山來吉部落等車資及餐費、保險、住宿等$99600
2.111/08/17支全興社區發展協會111年7月23-24日辦理守望相助隊觀摩高雄大樹舊鐵橋人工濕地、綠島、野柳地質公園等車資及餐費、保險、住宿等$40400</t>
    <phoneticPr fontId="1" type="noConversion"/>
  </si>
  <si>
    <t>1.110/11/16支豐榮社區發展協會110年11月06日辦理觀摩墾丁國家公園活動車資.早.午.晚餐、門票、保險及茶水費等費用$70000
2.111/08/22支豐榮社區發展協會111年8月6-8日辦理觀摩墾丁國家公園、海洋生物博物館、茂林國家風景區活動車資.早.午.晚餐、門船票、住宿、保險費等費用$90000</t>
    <phoneticPr fontId="1" type="noConversion"/>
  </si>
  <si>
    <t>110/12/23支全興社區發展協會110年11月27-28日辦理觀摩描栗火炎山及竹東水資源等活動車資、住宿、保險、餐費等$55700
2.111/09/21支全興社區發展協會111年9月3-4日辦理觀摩新北關渡宮、關渡自然公園、淡水老街等活動車資、住宿、保險、餐費$14300</t>
    <phoneticPr fontId="1" type="noConversion"/>
  </si>
  <si>
    <t>110/11/19支唪口社區發展協會110年11月06日辦理長壽會環保教育觀摩觸口自然教育中心、梅山公園、太平雲梯等活動車資、餐費、保險等$50000
2.111/09/22支唪口社區發展協會111年9月2-3日辦理長壽會環保教育觀摩觸口自然教育中心、基隆、和平島、碧砂港、苗栗客家文化園區等活動車資、住宿、餐費、船票、保險、門票等$70000</t>
    <phoneticPr fontId="1" type="noConversion"/>
  </si>
  <si>
    <t>111/05/13支協興社區發展111年4/24辦理長壽會環保教育暨老人健康講座講師費、舞台音響、便餐、帆布、桌椅租賃等$10000
111/9/26支協興社區發展111年9月17日辦理長壽會環保教育觀摩活動車資、餐費、保險、門票等費用$40000</t>
    <phoneticPr fontId="1" type="noConversion"/>
  </si>
  <si>
    <t>111/10/05支協興社區發展111年9月24日辦理長壽會環保教育觀摩豐原、東勢、員林等活動車資、餐費、保險、門票等費$27660</t>
    <phoneticPr fontId="1" type="noConversion"/>
  </si>
  <si>
    <t>1.111/10/26支北勢社區發展協會111年10月15-16日辦理全里觀摩屏東縣六堆客家文化園區及墾丁國家公園等活動車資、住宿、保險及便餐等$98000</t>
    <phoneticPr fontId="1" type="noConversion"/>
  </si>
  <si>
    <t>111/10/05支崙頂社區發展協會111年9月17日辦理勤務研習暨節能減碳環保教育活動宣導便餐12桌、舞台燈光、帆架及桌椅租用等費用$60000</t>
    <phoneticPr fontId="3" type="noConversion"/>
  </si>
  <si>
    <t>1.111/06/01支唪口里共924人*1740元申請110年度永康(焚化)垃圾資源回收廠回饋金補助水電費-農會$1607760
2.111/06/01支唪口里共1513人*1740元申請110年度永康(焚化)垃圾資源回收廠回饋金補助水電費-郵局$191898</t>
    <phoneticPr fontId="1" type="noConversion"/>
  </si>
  <si>
    <t>1.111/08/19崙頂里111年8月7日辦理父親節表楊活動暨環保教育宣導便餐22桌費用$65300
2.111/09/15支崙頂里111年09月04日辦理中秋節聯歡晚會暨環保教育宣導便餐24桌及舞台音響12000元費$96000
3.111/10/18支崙頂里111年10月02日辦理重陽節聯歡晚會暨環保教育宣導便餐11桌費用$38500</t>
    <phoneticPr fontId="3" type="noConversion"/>
  </si>
  <si>
    <t>111/11/16支崙頂里活動中心增設一對一分離式冷氣機1組$19857</t>
    <phoneticPr fontId="3" type="noConversion"/>
  </si>
  <si>
    <t>111/11/08支崙頂社區發展協會111年10月23-24日辦理長壽會環保教育觀摩南投豐山生態園區、日月潭環境教育中心、及雲林劍湖山世界環境教育園區等活動車資費用$56000</t>
    <phoneticPr fontId="3" type="noConversion"/>
  </si>
  <si>
    <t>111/12/02支111年度永康焚化廠回饋金-全興里道路柏油鋪設維修及排水溝興建維修工程$258137</t>
    <phoneticPr fontId="1" type="noConversion"/>
  </si>
  <si>
    <t>1.110/12/23支全興社區發展協會110年12月11日辦理統一社區慶祝冬至節慶聯歡晚會暨愛地球節能減碳資源回收活動蛋糕餐盒625份、布條、搭蓬及雜支等$50000
2.111/09/21支全興社區發展協會111年09月02日辦理中秋節聯歡晚會暨愛地球節能減碳資源回收活動蛋糕餐盒、布條、搭棚、音響等費用$10000
3.111/10/05支全興社區發展協會111年09月17日辦理中秋節聯歡晚會暨愛地球節能減碳資源回收活動蛋糕餐盒、布條、搭棚、音響等費用$60000</t>
    <phoneticPr fontId="1" type="noConversion"/>
  </si>
  <si>
    <t>111/11/03支唪口社區發展協會111年10月22-23日辦理環保教育觀摩台東池上、關山、卑南遺址、小野柳、布農部落、太麻里等等活動車資、住宿、餐費、門票、保險等$80000</t>
    <phoneticPr fontId="1" type="noConversion"/>
  </si>
  <si>
    <t>111/11/16支北勢社區發展協會111年11月5-6日辦理媽媽教室觀摩台東卑南文化公園、關山親水公園等活動住宿、餐費、保險費用$97000</t>
    <phoneticPr fontId="1" type="noConversion"/>
  </si>
  <si>
    <t>1.111/02/21支110年度崙頂里鋪設道路柏油及排水溝整修、維護及疏濬工程款$333020
2.111/12/07支111年度崙頂里鋪設道路柏油及排水溝整修、維護及疏濬工程費(合力營造有限公司)$16980</t>
  </si>
  <si>
    <t>111/12/22支全興社區發展協會111年11月19-20日辦理媽媽教室觀摩十分車站、瀑布、金瓜石社區及黃金博物館等車資、住宿、午晚餐、保險等費用$700000</t>
    <phoneticPr fontId="1" type="noConversion"/>
  </si>
  <si>
    <t>1.111/12/15支豐榮里辦公處111年12月10日辦理冬至聯聯歡餐會暨環保教育宣導便餐28桌、帆布架、舞台及演出費等106007</t>
    <phoneticPr fontId="1" type="noConversion"/>
  </si>
  <si>
    <t>1.110/12/01支唪口里環保義工110年11月14-15日辦理觀摩羅東自然教育中心、礁溪、龜山島及蘭陽博物館等車資、餐費、住宿、保險等費用$25620
2.111/12/09支唪口里環保義工111年12月4-5日辦理觀摩台北市淡水、士林官邸、台灣科學館等車資、餐費、住宿、保險等費用$74380</t>
  </si>
  <si>
    <t>1.111/12/19支唪口里111年12月17日辦理環保教育宣導暨觀摩大雁澀水森林步道、日月潭活動車資、保險及餐費等$60000</t>
    <phoneticPr fontId="1" type="noConversion"/>
  </si>
  <si>
    <t>1.111/03/02支協興里社區環保義工隊111.2.17辦理環保教育宣導暨觀摩嘉義觸口自然教育中心、竹崎親水公園等活動車資保險等費用$30000
2.111/12/15支協興社區環保義工隊111.12.10辦理環保教育宣導暨觀摩嘉義觸口自然教育中心、台中港區、彰化八卦山等活動車資、餐費、保險等$10000</t>
  </si>
  <si>
    <t>112/02/14支協興里社區111年度監視器故障維修開口契約維修費用(鼎順電腦有限公司)$70000</t>
    <phoneticPr fontId="1" type="noConversion"/>
  </si>
  <si>
    <t>1.112/02/21支印製(12*23)12K開窗公文封3000個費用(創義印務設計庇護工場)$6000</t>
    <phoneticPr fontId="1" type="noConversion"/>
  </si>
  <si>
    <t>1.111/04/21支崙頂里社區監視器故障維修開口契約維修$67821
2.112/02/17支111年度崙頂里社區監視器故障維修開口契約維修費用(鼎順電腦有限公司)$2179</t>
    <phoneticPr fontId="1" type="noConversion"/>
  </si>
  <si>
    <t>1.112/03/07支北勢里排水溝整修維護工程費用材試11215.空污670$172261</t>
    <phoneticPr fontId="1" type="noConversion"/>
  </si>
  <si>
    <t>1.112/03/13支北勢社區發展協會環保義工隊112年3月4-5日辦理新竹寶山水庫、苗栗銅鑼客家文化園區等活動車資、住宿、便餐、保險等$97000</t>
    <phoneticPr fontId="1" type="noConversion"/>
  </si>
  <si>
    <t>1.111/09/07支豐榮里111年8月20日辦理健行活動暨兒少保護防治及節能減碳教育宣導活動體服裝600件等費用$3780
2.112/01/18支豐榮里配合保生大帝廟辦理七朝祈安清醮大典暨環保教育宣導燈籠、帆布架設、搭建牌樓、塑膠掃把；鐵畚斗、垃圾袋等(昌羿實業社李和蒲)(國稅局)(聖富建醮用品行譚怡昌)$116220</t>
    <phoneticPr fontId="1" type="noConversion"/>
  </si>
  <si>
    <t>1.111/05/11支豐榮里社區監視器故障111年度維修開口契約維修費用
2.112/02/21支豐榮里社區監視器故障111年度維修開口契約維修費(鼎順電腦有限公司)$1020</t>
  </si>
  <si>
    <t>1.111/11/03支豐榮里辦理環境綠美化購買小掃把.竹掃把.口罩.棉手套.鐮刀.畚斗.大垃圾袋.好神拖、清潔劑...等物品$3349
2.111/12/21支豐榮里辦公處辦理環境綠美化購買竹掃把、橡膠手套、大中小垃圾袋、好神拖、地板清潔劑、75%酒精等物品$9280
3.112/02/07支豐榮里辦公處購置電動噴霧機、好神拖把組、垃圾袋、竹掃把、畚斗、虎鯊鋸…等(協興機器廠張品睿)(銓鴻五金商行姚偉仁)$7371</t>
    <phoneticPr fontId="1" type="noConversion"/>
  </si>
  <si>
    <t>1.111/02/22購買民政公務用列表機碳粉6個(俊耀資訊有限公司)$1023
2.111/04/07支通知崙頂等5里里民申請110年度永康焚化爐回饋金郵資費$20916
3.111/06/13支崙頂等6里里民110年度永康焚化爐回饋金補貼水電匯款之匯費$140
4.111/11/11支110年度永康焚化爐回饋金水電補貼第二批匯款之匯費代墊$30
5.111/11/18支辦理業務所需電動訂書機用釘書針14盒費用$4900
6.111/11/29支辦理業務所需購置EH-70FII電動訂書機1台及釘書針10盒等費用$15200
7.112/01/04支執行業務所需a4立牌、隱形膠帶、標籤紙等文具(吉正文具行)$936</t>
    <phoneticPr fontId="1" type="noConversion"/>
  </si>
  <si>
    <t>8.112/03/24支民政及人文課業務所須壓克力卡架10個費用$460</t>
    <phoneticPr fontId="1" type="noConversion"/>
  </si>
  <si>
    <t>1.112/04/07支109.110年永康焚化廠回饋金-豐榮里辦理道路柏油鋪設維修工程$174348</t>
    <phoneticPr fontId="1" type="noConversion"/>
  </si>
  <si>
    <t>1.112/04/07支110年永康焚化廠回饋金-豐榮社區發展協會購置環保志工禦寒外套60件費用$30000</t>
    <phoneticPr fontId="1" type="noConversion"/>
  </si>
  <si>
    <t>1.112/04/11支協興里辦公處購置手推車2台費用$4560</t>
    <phoneticPr fontId="1" type="noConversion"/>
  </si>
  <si>
    <t>1.112/01/04支唪口里社區111年監視器故障維修開口契約維修費(鼎順電腦有限公司)$59881
2.112/03/06支唪口里社區111年監視器故障維修開口契約維修費用$119</t>
  </si>
  <si>
    <t>羊林里轄內告示、指示牌新設</t>
    <phoneticPr fontId="1" type="noConversion"/>
  </si>
  <si>
    <t>羊林里</t>
  </si>
  <si>
    <t>羊林里環境造景彩繪及綠美化</t>
    <phoneticPr fontId="1" type="noConversion"/>
  </si>
  <si>
    <t>護國里環保教育宣導暨志工聯誼活動</t>
    <phoneticPr fontId="1" type="noConversion"/>
  </si>
  <si>
    <t>護國里</t>
  </si>
  <si>
    <t>山脚里辦理全里環境保護教育宣導暨里民聯誼活動</t>
    <phoneticPr fontId="1" type="noConversion"/>
  </si>
  <si>
    <t>山脚里</t>
    <phoneticPr fontId="1" type="noConversion"/>
  </si>
  <si>
    <t>購置環保、其他政令宣導之宣導品</t>
  </si>
  <si>
    <t>監視器系統整修維護工程</t>
  </si>
  <si>
    <t>112/04/19支新化區112年六里(協興.唪口.全興.豐榮.崙頂.北勢)監視器系統維護工程$90000</t>
    <phoneticPr fontId="1" type="noConversion"/>
  </si>
  <si>
    <t>1.112/04/07支110年永康焚化廠回饋金-羊林里轄內告示排及指示牌新設工程$47565
2.112/04/20支羊林里裝設鋁板反光告示牌3組$2435</t>
    <phoneticPr fontId="1" type="noConversion"/>
  </si>
  <si>
    <t>1.111/4/6支北勢里111年3月26日辦理觀摩雲林古坑綠色隧道及台中文山資源回收廠、豐原葫蘆墩公園等車資、餐費、保險$84683
2.112/04/11支北勢里112年4月1日辦理觀摩屏東天明觀光工廠、六堆客家文化園區、東港等活動車資、餐費、保險等$8317</t>
  </si>
  <si>
    <t>1.112/05/29支羊林里轄內環境造景彩繪工程(興和土木包工業)$147700</t>
    <phoneticPr fontId="1" type="noConversion"/>
  </si>
  <si>
    <t>1.112/05/25支山脚里辦理112年度母親節聯歡活動暨登革熱防治宣導$81200</t>
    <phoneticPr fontId="1" type="noConversion"/>
  </si>
  <si>
    <t>1.112/05/12支購買環保、其他政令宣導之宣導品$30000</t>
    <phoneticPr fontId="1" type="noConversion"/>
  </si>
  <si>
    <t>臺南市新化區暨唪口里辦理
「110年度臺南市永康垃圾資源回收(焚化)廠營運階段回饋金」112年度6月份執行情況表</t>
    <phoneticPr fontId="1" type="noConversion"/>
  </si>
  <si>
    <t>製表日期：112年7月5日</t>
    <phoneticPr fontId="1" type="noConversion"/>
  </si>
  <si>
    <t>111/03/14支全興里社區監視器故障維修開口契約維修費用$49175
2.112/05/29支全興里社區監視器故障維修開口契約維修費用(鼎順電腦有限公司)$825</t>
    <phoneticPr fontId="1" type="noConversion"/>
  </si>
  <si>
    <t>1.111/08/19支豐榮里111年8/2-7僱用程葛瑞菊辦理轄區除環境整頓及綠美化工資$4097
2.112/02/17支豐榮里112年2月2-4僱用陳坤政、黃炳煌、林楊惠碧、沈文志等4人辦理轄區環境整頓及綠美化工資及沈文志意外責任險(陳坤政)(黃炳煌)(林楊惠碧)(沈文志)(臺南市新化區公所代收款專戶)(邱怡禎)$21235</t>
    <phoneticPr fontId="1" type="noConversion"/>
  </si>
  <si>
    <r>
      <t xml:space="preserve">1.110/11/02支豐榮社區發展會環保義工110年10月17日辦理草嶺、雪嶺等環保教育參觀活動車資、住宿及便餐費用$54095
2.111/09/07支豐榮里環保義工111年8月23-24日辦理環保教育參訪多良車站、關山親水公園、台東森林遊樂區活動車資及便餐、保險等費用$59500
</t>
    </r>
    <r>
      <rPr>
        <sz val="10"/>
        <color rgb="FFFF0000"/>
        <rFont val="標楷體"/>
        <family val="4"/>
        <charset val="136"/>
      </rPr>
      <t>3.112/06/09支豐榮里環保義工112年5月26-27日辦理環保教育參訪宜蘭龜山島、蘭陽博物館、頭城活動住宿、車資及便餐、門票、保險等費用$26405</t>
    </r>
  </si>
  <si>
    <r>
      <t xml:space="preserve">111/11/09支協興里活動中心吊扇及小便斗自動沖洗器換修(統日照明有限公司)$2495
2.112/01/18支協興里活動中心門鎖更換費用(名宏鎖印行唐秀英)$2900
</t>
    </r>
    <r>
      <rPr>
        <sz val="10"/>
        <color rgb="FFFF0000"/>
        <rFont val="標楷體"/>
        <family val="4"/>
        <charset val="136"/>
      </rPr>
      <t>3.112/06/07支協興里活動中心流理臺門板(力新廚具行)及蹲式馬桶腳踏開關零件更換$9650</t>
    </r>
    <phoneticPr fontId="1" type="noConversion"/>
  </si>
  <si>
    <t>1.111/07/04支唪口里111年6/29-30僱用鄭水智辦理轄區環境綠美化工資$341
2.111/11/17支唪口里辦公處111年11月9-10日僱用蔡基瑞辦理轄區環境綠美化工資$4335
3.112/05/12支唪口里辦公處112年5月6-7日僱用蔡基瑞辦理轄區環境綠美化工資(蔡基瑞)$4336</t>
    <phoneticPr fontId="1" type="noConversion"/>
  </si>
  <si>
    <r>
      <t>1.111/07/14支北勢里111年7月2-11日僱用鄭水智及陳黃雪珠辦理轄區環境整頓工資28329元(109年度支12995元、110年度支15334元)$15334
2.111/09/23支北勢里111年9月12-20日僱用鄭水智及陳黃雪珠辦理轄區環境整頓工資(鄭水智)(陳黃雪珠)$25493
3.112/05/17支北勢里112年5/6-13僱用鄭水智及陳黃雪珠辦理轄區環境整頓工資(鄭水智)(陳黃雪珠)$22710</t>
    </r>
    <r>
      <rPr>
        <sz val="10"/>
        <color rgb="FFFF0000"/>
        <rFont val="標楷體"/>
        <family val="4"/>
        <charset val="136"/>
      </rPr>
      <t xml:space="preserve">
4.112/06/08支北勢里112年6月1-4日僱用鄭水智及陳黃雪珠辦理轄區環境整頓工資(鄭水智)(陳黃雪珠)$11355</t>
    </r>
    <phoneticPr fontId="1" type="noConversion"/>
  </si>
  <si>
    <t>1.111/10/05支北勢社區巡守隊111年9月17日辦理環保觀摩嘉義觸口及南投日月潭活動車資、餐費、保險等費用(支北勢社區巡守隊111年9月17日辦理環保觀摩嘉義觸口及南投日月潭活動車資、餐費、保險等費用$48000
2.112/05/04支北勢社區巡守隊112年4月23日辦理環保觀摩嘉義觸口及台南德元埤活動車資、餐費、保險等費用$27000</t>
  </si>
  <si>
    <r>
      <t xml:space="preserve">1.111/06/01支唪口里共1513人*1740元申請110年度永康(焚化)垃圾資源回收廠回饋金補助水電費-郵局$2440722
2.111/11/03支唪口里第二梯共4人*1740元申請110年度回饋金水電補貼-郵局$6960
3.支唪口里第二梯共1人*1740元申請110年度回饋金水電補貼-農會$1740
</t>
    </r>
    <r>
      <rPr>
        <sz val="12"/>
        <color rgb="FFFF0000"/>
        <rFont val="標楷體"/>
        <family val="4"/>
        <charset val="136"/>
      </rPr>
      <t>4.112/06/02支唪口里許德全.許芷瑄等2人*1740元申請110年度永康焚化廠回饋金水電補貼-農會$3480</t>
    </r>
    <phoneticPr fontId="1" type="noConversion"/>
  </si>
  <si>
    <t>1.112/06/05支護國里5/27辦理環保志工教育觀摩苗栗縣及彰化縣活動車資、餐費及保險等(展翔通運有限公司)$50000</t>
    <phoneticPr fontId="1" type="noConversion"/>
  </si>
  <si>
    <r>
      <t xml:space="preserve">1.111/06/01支崙頂等5里共8682人*970元申請110年度永康(焚化)垃圾資源回收廠回饋金補助水電費-郵局$8421540
2.111/06/13收回-崙頂等5里申請110年度永康(焚化)廠回饋金-郵局退匯(崙頂里-林倖米.全興里-羅文鈴.孫成龍.林逢禎)$-3880
3.111/06/13收回-崙頂等5里申請110年度永康(焚化)廠回饋金-郵局退匯(協興里-張裕隆*4.秦振西*2.楊金柳*2)$-7760
4.111/06/13收回-崙頂等5里申請110年度永康(焚化)廠回饋金-郵局退匯(豐榮里-張芷涵.鄭嘉慶.魏明進*2)$-3880
5.111/06/01支崙頂等5里共5537人*970元申請110年度永康(焚化)垃圾資源回收廠回饋金補助水電費-農會$5370890
6.111/06/08收回-110年度永康(焚化)垃圾資源回收廠回饋金-協興里太平街150巷201號(邱于瑄)邱文身-農會帳戶銷戶$-970
7.111/11/03支全興、崙頂、北勢、協興、豐榮等5里110年永康回饋金金第二梯水電補貼-郵局$39770
8.111/11/03支協興、豐榮等2里110年永康回饋金第二梯水電補貼-農會$4850
</t>
    </r>
    <r>
      <rPr>
        <sz val="10"/>
        <color rgb="FFFF0000"/>
        <rFont val="標楷體"/>
        <family val="4"/>
        <charset val="136"/>
      </rPr>
      <t>9.112/06/02(新化郵局)支全興里姚志明及黃語恆等12人申請109.110年度永康焚化廠回饋金水電補貼-郵局$14550
10112/06/02支崙頂里林水義.北勢里鄭彥正等2人申請109.110年永康焚化廠回饋金水電補貼-農會$2910</t>
    </r>
    <phoneticPr fontId="1" type="noConversion"/>
  </si>
  <si>
    <t>依據臺南市政府110年2月18日府環廢字第1100192329B號函辦理</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</si>
</sst>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7" x14ac:knownFonts="1">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92">
    <xf numFmtId="0" fontId="0" fillId="0" borderId="0" xfId="0">
      <alignment vertical="center"/>
    </xf>
    <xf numFmtId="0" fontId="7" fillId="0" borderId="11" xfId="1" applyFont="1" applyBorder="1" applyAlignment="1">
      <alignment horizontal="center" vertical="center"/>
    </xf>
    <xf numFmtId="176" fontId="7" fillId="0" borderId="11" xfId="1" applyNumberFormat="1" applyFont="1" applyBorder="1" applyAlignment="1">
      <alignment horizontal="center" vertical="center" wrapText="1"/>
    </xf>
    <xf numFmtId="176" fontId="7" fillId="0" borderId="11" xfId="1" applyNumberFormat="1" applyFont="1" applyBorder="1" applyAlignment="1">
      <alignment horizontal="center" vertical="center"/>
    </xf>
    <xf numFmtId="42" fontId="7" fillId="0" borderId="11"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1"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2" xfId="0" applyFont="1" applyBorder="1" applyAlignment="1">
      <alignment vertical="center" wrapText="1"/>
    </xf>
    <xf numFmtId="0" fontId="4"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6"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1" xfId="0" applyFont="1" applyBorder="1" applyAlignment="1">
      <alignment horizontal="left" vertical="center" wrapText="1"/>
    </xf>
    <xf numFmtId="42" fontId="4" fillId="0" borderId="21" xfId="0" applyNumberFormat="1" applyFont="1" applyBorder="1">
      <alignment vertical="center"/>
    </xf>
    <xf numFmtId="10" fontId="4" fillId="0" borderId="21" xfId="0" applyNumberFormat="1" applyFont="1" applyBorder="1">
      <alignment vertical="center"/>
    </xf>
    <xf numFmtId="0" fontId="4" fillId="0" borderId="21" xfId="0" applyFont="1" applyBorder="1" applyAlignment="1">
      <alignment vertical="center" wrapText="1"/>
    </xf>
    <xf numFmtId="0" fontId="4" fillId="0" borderId="7"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1" xfId="0" applyNumberFormat="1" applyFont="1" applyBorder="1">
      <alignment vertical="center"/>
    </xf>
    <xf numFmtId="0" fontId="4" fillId="0" borderId="1" xfId="0" applyFont="1" applyBorder="1" applyAlignment="1">
      <alignment horizontal="center" vertical="center" wrapText="1"/>
    </xf>
    <xf numFmtId="177" fontId="13" fillId="0" borderId="1" xfId="0" applyNumberFormat="1" applyFont="1" applyBorder="1" applyAlignment="1">
      <alignment horizontal="right" vertical="center"/>
    </xf>
    <xf numFmtId="0" fontId="1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0" fillId="0" borderId="10" xfId="0" applyFont="1" applyBorder="1">
      <alignment vertical="center"/>
    </xf>
    <xf numFmtId="0" fontId="4" fillId="0" borderId="15" xfId="0" applyFont="1" applyBorder="1" applyAlignment="1">
      <alignment horizontal="center" vertical="center"/>
    </xf>
    <xf numFmtId="42" fontId="6" fillId="0" borderId="3" xfId="0" applyNumberFormat="1" applyFont="1" applyBorder="1">
      <alignment vertical="center"/>
    </xf>
    <xf numFmtId="0" fontId="15" fillId="0" borderId="1" xfId="0" applyFont="1" applyBorder="1" applyAlignment="1">
      <alignment vertical="center"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xf numFmtId="0" fontId="6" fillId="0" borderId="9" xfId="0" applyFont="1" applyBorder="1" applyAlignment="1">
      <alignment vertical="center" wrapText="1"/>
    </xf>
    <xf numFmtId="0" fontId="6" fillId="0" borderId="22" xfId="0" applyFont="1" applyBorder="1" applyAlignment="1">
      <alignment vertical="center" wrapText="1"/>
    </xf>
    <xf numFmtId="176" fontId="4" fillId="0" borderId="1" xfId="1" applyNumberFormat="1" applyFont="1" applyBorder="1" applyAlignment="1">
      <alignment vertical="center" wrapText="1"/>
    </xf>
    <xf numFmtId="0" fontId="6" fillId="0" borderId="21" xfId="0" applyFont="1" applyBorder="1" applyAlignment="1">
      <alignment vertical="center" wrapText="1"/>
    </xf>
    <xf numFmtId="0" fontId="4" fillId="0" borderId="12" xfId="0" applyFont="1" applyBorder="1" applyAlignment="1">
      <alignment horizontal="center" vertical="center" wrapText="1"/>
    </xf>
    <xf numFmtId="176" fontId="8" fillId="0" borderId="23" xfId="0" applyNumberFormat="1" applyFont="1" applyBorder="1">
      <alignment vertical="center"/>
    </xf>
    <xf numFmtId="0" fontId="4" fillId="0" borderId="21" xfId="0" applyFont="1" applyBorder="1" applyAlignment="1">
      <alignment horizontal="center" vertical="center" wrapText="1"/>
    </xf>
    <xf numFmtId="0" fontId="12" fillId="0" borderId="21" xfId="0" applyFont="1" applyBorder="1" applyAlignment="1">
      <alignment vertical="center" wrapText="1"/>
    </xf>
    <xf numFmtId="177" fontId="13" fillId="0" borderId="21" xfId="0" applyNumberFormat="1" applyFont="1" applyBorder="1" applyAlignment="1">
      <alignment horizontal="righ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42" fontId="4" fillId="0" borderId="21" xfId="0" applyNumberFormat="1" applyFont="1" applyBorder="1" applyAlignment="1">
      <alignment horizontal="center" vertical="center"/>
    </xf>
    <xf numFmtId="42" fontId="4" fillId="0" borderId="12" xfId="0" applyNumberFormat="1" applyFont="1" applyBorder="1" applyAlignment="1">
      <alignment horizontal="center" vertical="center"/>
    </xf>
    <xf numFmtId="10" fontId="4" fillId="0" borderId="21" xfId="0" applyNumberFormat="1" applyFont="1" applyBorder="1" applyAlignment="1">
      <alignment horizontal="center" vertical="center"/>
    </xf>
    <xf numFmtId="10" fontId="4" fillId="0" borderId="12" xfId="0" applyNumberFormat="1"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workbookViewId="0">
      <selection activeCell="A17" sqref="A17"/>
    </sheetView>
  </sheetViews>
  <sheetFormatPr defaultRowHeight="16.5" x14ac:dyDescent="0.2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x14ac:dyDescent="0.25">
      <c r="A1" s="67" t="s">
        <v>170</v>
      </c>
      <c r="B1" s="68"/>
      <c r="C1" s="68"/>
      <c r="D1" s="68"/>
      <c r="E1" s="68"/>
      <c r="F1" s="68"/>
      <c r="G1" s="68"/>
      <c r="H1" s="68"/>
    </row>
    <row r="2" spans="1:8" ht="33" customHeight="1" thickBot="1" x14ac:dyDescent="0.3">
      <c r="A2" t="s">
        <v>171</v>
      </c>
    </row>
    <row r="3" spans="1:8" ht="42.75" thickTop="1" x14ac:dyDescent="0.25">
      <c r="A3" s="1" t="s">
        <v>0</v>
      </c>
      <c r="B3" s="2" t="s">
        <v>76</v>
      </c>
      <c r="C3" s="3" t="s">
        <v>1</v>
      </c>
      <c r="D3" s="3" t="s">
        <v>83</v>
      </c>
      <c r="E3" s="2" t="s">
        <v>2</v>
      </c>
      <c r="F3" s="9" t="s">
        <v>3</v>
      </c>
      <c r="G3" s="4" t="s">
        <v>112</v>
      </c>
      <c r="H3" s="1" t="s">
        <v>4</v>
      </c>
    </row>
    <row r="4" spans="1:8" ht="21" x14ac:dyDescent="0.25">
      <c r="A4" s="5" t="s">
        <v>5</v>
      </c>
      <c r="B4" s="6">
        <f>'110新化水電'!C12</f>
        <v>14553812</v>
      </c>
      <c r="C4" s="34">
        <f t="shared" ref="C4:C16" si="0">B4</f>
        <v>14553812</v>
      </c>
      <c r="D4" s="34">
        <v>67460</v>
      </c>
      <c r="E4" s="10">
        <f>'110新化水電'!D12</f>
        <v>14286920</v>
      </c>
      <c r="F4" s="7">
        <f t="shared" ref="F4:F16" si="1">E4/C4</f>
        <v>0.98166171172198735</v>
      </c>
      <c r="G4" s="6">
        <f t="shared" ref="G4:G15" si="2">SUM(C4-E4)</f>
        <v>266892</v>
      </c>
      <c r="H4" s="8"/>
    </row>
    <row r="5" spans="1:8" ht="21" x14ac:dyDescent="0.25">
      <c r="A5" s="11" t="s">
        <v>6</v>
      </c>
      <c r="B5" s="10">
        <f>'110崙頂'!C14</f>
        <v>1000000</v>
      </c>
      <c r="C5" s="35">
        <f t="shared" si="0"/>
        <v>1000000</v>
      </c>
      <c r="D5" s="34"/>
      <c r="E5" s="10">
        <f>'110崙頂'!D14</f>
        <v>984857</v>
      </c>
      <c r="F5" s="7">
        <f t="shared" si="1"/>
        <v>0.98485699999999998</v>
      </c>
      <c r="G5" s="6">
        <f t="shared" si="2"/>
        <v>15143</v>
      </c>
      <c r="H5" s="12"/>
    </row>
    <row r="6" spans="1:8" ht="21" x14ac:dyDescent="0.25">
      <c r="A6" s="11" t="s">
        <v>7</v>
      </c>
      <c r="B6" s="10">
        <f>'110全興'!C14</f>
        <v>1000000</v>
      </c>
      <c r="C6" s="35">
        <f t="shared" si="0"/>
        <v>1000000</v>
      </c>
      <c r="D6" s="35"/>
      <c r="E6" s="10">
        <f>'110全興'!D14</f>
        <v>951137</v>
      </c>
      <c r="F6" s="7">
        <f t="shared" si="1"/>
        <v>0.95113700000000001</v>
      </c>
      <c r="G6" s="6">
        <f t="shared" si="2"/>
        <v>48863</v>
      </c>
      <c r="H6" s="12"/>
    </row>
    <row r="7" spans="1:8" ht="21" x14ac:dyDescent="0.25">
      <c r="A7" s="11" t="s">
        <v>8</v>
      </c>
      <c r="B7" s="10">
        <f>'110唪口'!C13</f>
        <v>1000000</v>
      </c>
      <c r="C7" s="35">
        <f>B7</f>
        <v>1000000</v>
      </c>
      <c r="D7" s="35"/>
      <c r="E7" s="10">
        <f>'110唪口'!D13</f>
        <v>857624</v>
      </c>
      <c r="F7" s="7">
        <f t="shared" si="1"/>
        <v>0.85762400000000005</v>
      </c>
      <c r="G7" s="6">
        <f t="shared" si="2"/>
        <v>142376</v>
      </c>
      <c r="H7" s="12"/>
    </row>
    <row r="8" spans="1:8" ht="21" x14ac:dyDescent="0.25">
      <c r="A8" s="11" t="s">
        <v>9</v>
      </c>
      <c r="B8" s="10">
        <f>'110北勢'!C15</f>
        <v>1000000</v>
      </c>
      <c r="C8" s="35">
        <f t="shared" si="0"/>
        <v>1000000</v>
      </c>
      <c r="D8" s="35">
        <v>11355</v>
      </c>
      <c r="E8" s="10">
        <f>'110北勢'!D15</f>
        <v>707153</v>
      </c>
      <c r="F8" s="7">
        <f t="shared" si="1"/>
        <v>0.70715300000000003</v>
      </c>
      <c r="G8" s="6">
        <f t="shared" si="2"/>
        <v>292847</v>
      </c>
      <c r="H8" s="12"/>
    </row>
    <row r="9" spans="1:8" ht="21" x14ac:dyDescent="0.25">
      <c r="A9" s="11" t="s">
        <v>10</v>
      </c>
      <c r="B9" s="10">
        <f>'110協興'!C14</f>
        <v>1000000</v>
      </c>
      <c r="C9" s="35">
        <f t="shared" si="0"/>
        <v>1000000</v>
      </c>
      <c r="D9" s="35">
        <v>9650</v>
      </c>
      <c r="E9" s="10">
        <f>'110協興'!D14</f>
        <v>207265</v>
      </c>
      <c r="F9" s="7">
        <f t="shared" si="1"/>
        <v>0.207265</v>
      </c>
      <c r="G9" s="6">
        <f t="shared" si="2"/>
        <v>792735</v>
      </c>
      <c r="H9" s="12"/>
    </row>
    <row r="10" spans="1:8" ht="21" x14ac:dyDescent="0.25">
      <c r="A10" s="11" t="s">
        <v>11</v>
      </c>
      <c r="B10" s="10">
        <f>'110豐榮'!C16</f>
        <v>1000000</v>
      </c>
      <c r="C10" s="35">
        <f t="shared" si="0"/>
        <v>1000000</v>
      </c>
      <c r="D10" s="35">
        <v>26405</v>
      </c>
      <c r="E10" s="10">
        <f>'110豐榮'!D16</f>
        <v>935687</v>
      </c>
      <c r="F10" s="7">
        <f t="shared" si="1"/>
        <v>0.93568700000000005</v>
      </c>
      <c r="G10" s="6">
        <f t="shared" si="2"/>
        <v>64313</v>
      </c>
      <c r="H10" s="12"/>
    </row>
    <row r="11" spans="1:8" ht="21" x14ac:dyDescent="0.25">
      <c r="A11" s="11" t="s">
        <v>12</v>
      </c>
      <c r="B11" s="10">
        <f>SUM(B4:B10)</f>
        <v>20553812</v>
      </c>
      <c r="C11" s="35">
        <f t="shared" si="0"/>
        <v>20553812</v>
      </c>
      <c r="D11" s="35">
        <f>SUM(D4:D10)</f>
        <v>114870</v>
      </c>
      <c r="E11" s="10">
        <f>SUM(E4:E10)</f>
        <v>18930643</v>
      </c>
      <c r="F11" s="7">
        <f t="shared" si="1"/>
        <v>0.92102832311592608</v>
      </c>
      <c r="G11" s="6">
        <f t="shared" si="2"/>
        <v>1623169</v>
      </c>
      <c r="H11" s="12"/>
    </row>
    <row r="12" spans="1:8" ht="21" x14ac:dyDescent="0.25">
      <c r="A12" s="11" t="s">
        <v>8</v>
      </c>
      <c r="B12" s="10">
        <f>'110唪口水電'!C7</f>
        <v>4590917</v>
      </c>
      <c r="C12" s="35">
        <f t="shared" si="0"/>
        <v>4590917</v>
      </c>
      <c r="D12" s="63">
        <v>3480</v>
      </c>
      <c r="E12" s="10">
        <f>'110唪口水電'!D7</f>
        <v>4252560</v>
      </c>
      <c r="F12" s="7">
        <f t="shared" si="1"/>
        <v>0.92629860221824967</v>
      </c>
      <c r="G12" s="6">
        <f t="shared" si="2"/>
        <v>338357</v>
      </c>
      <c r="H12" s="8"/>
    </row>
    <row r="13" spans="1:8" ht="21" x14ac:dyDescent="0.25">
      <c r="A13" s="11" t="s">
        <v>12</v>
      </c>
      <c r="B13" s="10">
        <f>SUM(B12)</f>
        <v>4590917</v>
      </c>
      <c r="C13" s="35">
        <f t="shared" si="0"/>
        <v>4590917</v>
      </c>
      <c r="D13" s="35">
        <f>D12</f>
        <v>3480</v>
      </c>
      <c r="E13" s="10">
        <f>SUM(E12)</f>
        <v>4252560</v>
      </c>
      <c r="F13" s="7">
        <f t="shared" si="1"/>
        <v>0.92629860221824967</v>
      </c>
      <c r="G13" s="6">
        <f t="shared" si="2"/>
        <v>338357</v>
      </c>
      <c r="H13" s="12"/>
    </row>
    <row r="14" spans="1:8" ht="21" x14ac:dyDescent="0.25">
      <c r="A14" s="11" t="s">
        <v>89</v>
      </c>
      <c r="B14" s="10">
        <f>行政作業費!C8</f>
        <v>52191</v>
      </c>
      <c r="C14" s="35">
        <f>B14</f>
        <v>52191</v>
      </c>
      <c r="D14" s="35"/>
      <c r="E14" s="10">
        <f>行政作業費!D8</f>
        <v>49605</v>
      </c>
      <c r="F14" s="7">
        <f t="shared" si="1"/>
        <v>0.95045122722308439</v>
      </c>
      <c r="G14" s="6">
        <f t="shared" si="2"/>
        <v>2586</v>
      </c>
      <c r="H14" s="8"/>
    </row>
    <row r="15" spans="1:8" ht="21" x14ac:dyDescent="0.25">
      <c r="A15" s="11" t="s">
        <v>90</v>
      </c>
      <c r="B15" s="10">
        <f>B14</f>
        <v>52191</v>
      </c>
      <c r="C15" s="35">
        <f>B15</f>
        <v>52191</v>
      </c>
      <c r="D15" s="35">
        <f>D14</f>
        <v>0</v>
      </c>
      <c r="E15" s="10">
        <f>E14</f>
        <v>49605</v>
      </c>
      <c r="F15" s="7">
        <f t="shared" si="1"/>
        <v>0.95045122722308439</v>
      </c>
      <c r="G15" s="6">
        <f t="shared" si="2"/>
        <v>2586</v>
      </c>
      <c r="H15" s="12"/>
    </row>
    <row r="16" spans="1:8" ht="21" x14ac:dyDescent="0.25">
      <c r="A16" s="5" t="s">
        <v>13</v>
      </c>
      <c r="B16" s="6">
        <f>SUM(B11+B13+B15)</f>
        <v>25196920</v>
      </c>
      <c r="C16" s="34">
        <f t="shared" si="0"/>
        <v>25196920</v>
      </c>
      <c r="D16" s="34">
        <f>D11+D13+D15</f>
        <v>118350</v>
      </c>
      <c r="E16" s="10">
        <f>SUM(E11+E13+E15)</f>
        <v>23232808</v>
      </c>
      <c r="F16" s="7">
        <f t="shared" si="1"/>
        <v>0.92204952033820009</v>
      </c>
      <c r="G16" s="6">
        <f>G11+G13+G15</f>
        <v>1964112</v>
      </c>
      <c r="H16" s="8"/>
    </row>
    <row r="17" spans="1:8" x14ac:dyDescent="0.25">
      <c r="A17" s="14" t="s">
        <v>182</v>
      </c>
      <c r="B17" s="13"/>
      <c r="C17" s="13"/>
      <c r="D17" s="13"/>
      <c r="E17" s="13"/>
      <c r="F17" s="13"/>
      <c r="G17" s="13"/>
      <c r="H17" s="13"/>
    </row>
    <row r="18" spans="1:8" ht="21" x14ac:dyDescent="0.25">
      <c r="A18" s="15" t="s">
        <v>14</v>
      </c>
    </row>
    <row r="21" spans="1:8" x14ac:dyDescent="0.25">
      <c r="G21" t="s">
        <v>105</v>
      </c>
    </row>
    <row r="25" spans="1:8" ht="12" customHeight="1" x14ac:dyDescent="0.25"/>
    <row r="26" spans="1:8" ht="9.75" hidden="1" customHeight="1" x14ac:dyDescent="0.25"/>
    <row r="27" spans="1:8" hidden="1" x14ac:dyDescent="0.25"/>
    <row r="28" spans="1:8" hidden="1" x14ac:dyDescent="0.25"/>
    <row r="29" spans="1:8" hidden="1" x14ac:dyDescent="0.25"/>
    <row r="30" spans="1:8" hidden="1" x14ac:dyDescent="0.25"/>
    <row r="31" spans="1:8" hidden="1" x14ac:dyDescent="0.25"/>
    <row r="32" spans="1:8" hidden="1" x14ac:dyDescent="0.25"/>
  </sheetData>
  <mergeCells count="1">
    <mergeCell ref="A1:H1"/>
  </mergeCells>
  <phoneticPr fontId="1" type="noConversion"/>
  <pageMargins left="0.70866141732283472" right="0.70866141732283472" top="0.74803149606299213" bottom="0.74803149606299213"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topLeftCell="A10" workbookViewId="0">
      <selection activeCell="D12" sqref="D12"/>
    </sheetView>
  </sheetViews>
  <sheetFormatPr defaultRowHeight="16.5" x14ac:dyDescent="0.25"/>
  <cols>
    <col min="1" max="1" width="7.375" customWidth="1"/>
    <col min="2" max="2" width="30.75" customWidth="1"/>
    <col min="3" max="5" width="15.75" customWidth="1"/>
    <col min="6" max="6" width="38.75" customWidth="1"/>
    <col min="7" max="7" width="13.875" bestFit="1" customWidth="1"/>
  </cols>
  <sheetData>
    <row r="1" spans="1:8" ht="75" customHeight="1" x14ac:dyDescent="0.25">
      <c r="A1" s="82" t="str">
        <f>'110年總表'!A1</f>
        <v>臺南市新化區暨唪口里辦理
「110年度臺南市永康垃圾資源回收(焚化)廠營運階段回饋金」112年度6月份執行情況表</v>
      </c>
      <c r="B1" s="82"/>
      <c r="C1" s="82"/>
      <c r="D1" s="82"/>
      <c r="E1" s="82"/>
      <c r="F1" s="82"/>
      <c r="G1" s="82"/>
      <c r="H1" s="82"/>
    </row>
    <row r="2" spans="1:8" ht="17.25" thickBot="1" x14ac:dyDescent="0.3">
      <c r="A2" t="str">
        <f>'110年總表'!A2</f>
        <v>製表日期：112年7月5日</v>
      </c>
    </row>
    <row r="3" spans="1:8" ht="17.25" customHeight="1" thickTop="1" x14ac:dyDescent="0.25">
      <c r="A3" s="70" t="s">
        <v>32</v>
      </c>
      <c r="B3" s="72" t="s">
        <v>33</v>
      </c>
      <c r="C3" s="72"/>
      <c r="D3" s="72"/>
      <c r="E3" s="72"/>
      <c r="F3" s="72"/>
      <c r="G3" s="16"/>
    </row>
    <row r="4" spans="1:8" x14ac:dyDescent="0.25">
      <c r="A4" s="71"/>
      <c r="B4" s="17" t="s">
        <v>34</v>
      </c>
      <c r="C4" s="18" t="s">
        <v>35</v>
      </c>
      <c r="D4" s="18" t="s">
        <v>36</v>
      </c>
      <c r="E4" s="19" t="s">
        <v>37</v>
      </c>
      <c r="F4" s="17" t="s">
        <v>38</v>
      </c>
      <c r="G4" s="20" t="s">
        <v>103</v>
      </c>
    </row>
    <row r="5" spans="1:8" ht="37.5" customHeight="1" x14ac:dyDescent="0.25">
      <c r="A5" s="91" t="s">
        <v>69</v>
      </c>
      <c r="B5" s="28" t="s">
        <v>70</v>
      </c>
      <c r="C5" s="22">
        <v>200000</v>
      </c>
      <c r="D5" s="22">
        <v>174348</v>
      </c>
      <c r="E5" s="23">
        <f t="shared" ref="E5:E16" si="0">D5/C5</f>
        <v>0.87173999999999996</v>
      </c>
      <c r="F5" s="55" t="s">
        <v>151</v>
      </c>
      <c r="G5" s="42">
        <f>C5-D5</f>
        <v>25652</v>
      </c>
    </row>
    <row r="6" spans="1:8" ht="128.25" x14ac:dyDescent="0.25">
      <c r="A6" s="91"/>
      <c r="B6" s="28" t="s">
        <v>71</v>
      </c>
      <c r="C6" s="22">
        <v>20000</v>
      </c>
      <c r="D6" s="43">
        <v>20000</v>
      </c>
      <c r="E6" s="23">
        <f>D6/C6</f>
        <v>1</v>
      </c>
      <c r="F6" s="57" t="s">
        <v>148</v>
      </c>
      <c r="G6" s="42">
        <f>C6-D6</f>
        <v>0</v>
      </c>
    </row>
    <row r="7" spans="1:8" ht="99.75" x14ac:dyDescent="0.25">
      <c r="A7" s="91"/>
      <c r="B7" s="28" t="s">
        <v>72</v>
      </c>
      <c r="C7" s="22">
        <v>45993</v>
      </c>
      <c r="D7" s="43">
        <v>25332</v>
      </c>
      <c r="E7" s="23">
        <f t="shared" si="0"/>
        <v>0.55077946644054532</v>
      </c>
      <c r="F7" s="21" t="s">
        <v>173</v>
      </c>
      <c r="G7" s="42">
        <f t="shared" ref="G7:G16" si="1">C7-D7</f>
        <v>20661</v>
      </c>
    </row>
    <row r="8" spans="1:8" ht="77.25" customHeight="1" x14ac:dyDescent="0.25">
      <c r="A8" s="91"/>
      <c r="B8" s="28" t="s">
        <v>81</v>
      </c>
      <c r="C8" s="22">
        <v>106007</v>
      </c>
      <c r="D8" s="22">
        <v>106007</v>
      </c>
      <c r="E8" s="23">
        <f t="shared" si="0"/>
        <v>1</v>
      </c>
      <c r="F8" s="21" t="s">
        <v>137</v>
      </c>
      <c r="G8" s="42">
        <f t="shared" si="1"/>
        <v>0</v>
      </c>
    </row>
    <row r="9" spans="1:8" ht="99.75" x14ac:dyDescent="0.25">
      <c r="A9" s="91"/>
      <c r="B9" s="28" t="s">
        <v>73</v>
      </c>
      <c r="C9" s="22">
        <v>160000</v>
      </c>
      <c r="D9" s="22">
        <v>160000</v>
      </c>
      <c r="E9" s="23">
        <f t="shared" si="0"/>
        <v>1</v>
      </c>
      <c r="F9" s="21" t="s">
        <v>120</v>
      </c>
      <c r="G9" s="42">
        <f t="shared" si="1"/>
        <v>0</v>
      </c>
    </row>
    <row r="10" spans="1:8" ht="57" x14ac:dyDescent="0.25">
      <c r="A10" s="91"/>
      <c r="B10" s="39" t="s">
        <v>74</v>
      </c>
      <c r="C10" s="37">
        <v>80000</v>
      </c>
      <c r="D10" s="37">
        <v>80000</v>
      </c>
      <c r="E10" s="38">
        <f t="shared" si="0"/>
        <v>1</v>
      </c>
      <c r="F10" s="21" t="s">
        <v>114</v>
      </c>
      <c r="G10" s="42">
        <f t="shared" si="1"/>
        <v>0</v>
      </c>
    </row>
    <row r="11" spans="1:8" ht="49.5" x14ac:dyDescent="0.25">
      <c r="A11" s="91"/>
      <c r="B11" s="39" t="s">
        <v>75</v>
      </c>
      <c r="C11" s="37">
        <v>30000</v>
      </c>
      <c r="D11" s="37">
        <v>30000</v>
      </c>
      <c r="E11" s="38">
        <f t="shared" si="0"/>
        <v>1</v>
      </c>
      <c r="F11" s="21" t="s">
        <v>116</v>
      </c>
      <c r="G11" s="42">
        <f t="shared" si="1"/>
        <v>0</v>
      </c>
    </row>
    <row r="12" spans="1:8" ht="156.75" x14ac:dyDescent="0.25">
      <c r="A12" s="45"/>
      <c r="B12" s="39" t="s">
        <v>107</v>
      </c>
      <c r="C12" s="37">
        <v>140000</v>
      </c>
      <c r="D12" s="37">
        <v>140000</v>
      </c>
      <c r="E12" s="38">
        <f t="shared" si="0"/>
        <v>1</v>
      </c>
      <c r="F12" s="61" t="s">
        <v>174</v>
      </c>
      <c r="G12" s="42">
        <f t="shared" si="1"/>
        <v>0</v>
      </c>
    </row>
    <row r="13" spans="1:8" ht="33" x14ac:dyDescent="0.25">
      <c r="A13" s="45"/>
      <c r="B13" s="28" t="s">
        <v>96</v>
      </c>
      <c r="C13" s="22">
        <v>30000</v>
      </c>
      <c r="D13" s="43">
        <v>30000</v>
      </c>
      <c r="E13" s="23">
        <f>D13/C13</f>
        <v>1</v>
      </c>
      <c r="F13" s="56" t="s">
        <v>152</v>
      </c>
      <c r="G13" s="42">
        <f>C13-D13</f>
        <v>0</v>
      </c>
    </row>
    <row r="14" spans="1:8" ht="114" x14ac:dyDescent="0.25">
      <c r="A14" s="45"/>
      <c r="B14" s="28" t="s">
        <v>97</v>
      </c>
      <c r="C14" s="22">
        <v>120000</v>
      </c>
      <c r="D14" s="44">
        <v>120000</v>
      </c>
      <c r="E14" s="23">
        <f>D14/C14</f>
        <v>1</v>
      </c>
      <c r="F14" s="57" t="s">
        <v>146</v>
      </c>
      <c r="G14" s="42">
        <f>C14-D14</f>
        <v>0</v>
      </c>
    </row>
    <row r="15" spans="1:8" ht="57" x14ac:dyDescent="0.25">
      <c r="A15" s="45"/>
      <c r="B15" s="39" t="s">
        <v>100</v>
      </c>
      <c r="C15" s="37">
        <v>68000</v>
      </c>
      <c r="D15" s="44">
        <v>50000</v>
      </c>
      <c r="E15" s="38">
        <f>D15/C15</f>
        <v>0.73529411764705888</v>
      </c>
      <c r="F15" s="57" t="s">
        <v>147</v>
      </c>
      <c r="G15" s="42">
        <f>C15-D15</f>
        <v>18000</v>
      </c>
    </row>
    <row r="16" spans="1:8" ht="17.25" thickBot="1" x14ac:dyDescent="0.3">
      <c r="A16" s="29"/>
      <c r="B16" s="25" t="s">
        <v>42</v>
      </c>
      <c r="C16" s="26">
        <f>SUM(C5:C15)</f>
        <v>1000000</v>
      </c>
      <c r="D16" s="26">
        <f>SUM(D5:D15)</f>
        <v>935687</v>
      </c>
      <c r="E16" s="27">
        <f t="shared" si="0"/>
        <v>0.93568700000000005</v>
      </c>
      <c r="F16" s="25"/>
      <c r="G16" s="42">
        <f t="shared" si="1"/>
        <v>64313</v>
      </c>
    </row>
    <row r="17" ht="17.25" thickTop="1" x14ac:dyDescent="0.25"/>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topLeftCell="A7" workbookViewId="0">
      <selection activeCell="G24" sqref="G24"/>
    </sheetView>
  </sheetViews>
  <sheetFormatPr defaultRowHeight="16.5" x14ac:dyDescent="0.25"/>
  <cols>
    <col min="1" max="1" width="7" customWidth="1"/>
    <col min="2" max="2" width="28.125" customWidth="1"/>
    <col min="3" max="5" width="15.75" customWidth="1"/>
    <col min="6" max="6" width="36.75" customWidth="1"/>
    <col min="7" max="7" width="13.125" bestFit="1" customWidth="1"/>
  </cols>
  <sheetData>
    <row r="1" spans="1:8" ht="72.75" customHeight="1" x14ac:dyDescent="0.25">
      <c r="A1" s="69" t="str">
        <f>'110年總表'!A1</f>
        <v>臺南市新化區暨唪口里辦理
「110年度臺南市永康垃圾資源回收(焚化)廠營運階段回饋金」112年度6月份執行情況表</v>
      </c>
      <c r="B1" s="69"/>
      <c r="C1" s="69"/>
      <c r="D1" s="69"/>
      <c r="E1" s="69"/>
      <c r="F1" s="69"/>
      <c r="G1" s="69"/>
      <c r="H1" s="69"/>
    </row>
    <row r="2" spans="1:8" ht="17.25" thickBot="1" x14ac:dyDescent="0.3">
      <c r="A2" t="str">
        <f>'110年總表'!A2</f>
        <v>製表日期：112年7月5日</v>
      </c>
    </row>
    <row r="3" spans="1:8" ht="17.25" thickTop="1" x14ac:dyDescent="0.25">
      <c r="A3" s="70" t="s">
        <v>15</v>
      </c>
      <c r="B3" s="72" t="s">
        <v>16</v>
      </c>
      <c r="C3" s="72"/>
      <c r="D3" s="72"/>
      <c r="E3" s="72"/>
      <c r="F3" s="72"/>
      <c r="G3" s="16"/>
    </row>
    <row r="4" spans="1:8" ht="35.25" customHeight="1" x14ac:dyDescent="0.25">
      <c r="A4" s="71"/>
      <c r="B4" s="17" t="s">
        <v>17</v>
      </c>
      <c r="C4" s="18" t="s">
        <v>18</v>
      </c>
      <c r="D4" s="18" t="s">
        <v>19</v>
      </c>
      <c r="E4" s="19" t="s">
        <v>20</v>
      </c>
      <c r="F4" s="17" t="s">
        <v>21</v>
      </c>
      <c r="G4" s="20" t="s">
        <v>104</v>
      </c>
    </row>
    <row r="5" spans="1:8" ht="409.5" x14ac:dyDescent="0.25">
      <c r="A5" s="53" t="s">
        <v>22</v>
      </c>
      <c r="B5" s="45" t="s">
        <v>77</v>
      </c>
      <c r="C5" s="46">
        <v>13873812</v>
      </c>
      <c r="D5" s="22">
        <v>13838020</v>
      </c>
      <c r="E5" s="23">
        <f>D5/C5</f>
        <v>0.99742017550763984</v>
      </c>
      <c r="F5" s="21" t="s">
        <v>181</v>
      </c>
      <c r="G5" s="54">
        <f>C5-D5</f>
        <v>35792</v>
      </c>
    </row>
    <row r="6" spans="1:8" ht="57" x14ac:dyDescent="0.25">
      <c r="A6" s="53" t="s">
        <v>156</v>
      </c>
      <c r="B6" s="64" t="s">
        <v>155</v>
      </c>
      <c r="C6" s="66">
        <v>50000</v>
      </c>
      <c r="D6" s="37">
        <v>50000</v>
      </c>
      <c r="E6" s="23">
        <f t="shared" ref="E6:E11" si="0">D6/C6</f>
        <v>1</v>
      </c>
      <c r="F6" s="61" t="s">
        <v>165</v>
      </c>
      <c r="G6" s="54">
        <f t="shared" ref="G6:G12" si="1">C6-D6</f>
        <v>0</v>
      </c>
    </row>
    <row r="7" spans="1:8" ht="28.5" x14ac:dyDescent="0.25">
      <c r="A7" s="53" t="s">
        <v>156</v>
      </c>
      <c r="B7" s="64" t="s">
        <v>157</v>
      </c>
      <c r="C7" s="66">
        <v>200000</v>
      </c>
      <c r="D7" s="37">
        <v>147700</v>
      </c>
      <c r="E7" s="23">
        <f t="shared" si="0"/>
        <v>0.73850000000000005</v>
      </c>
      <c r="F7" s="61" t="s">
        <v>167</v>
      </c>
      <c r="G7" s="54">
        <f t="shared" si="1"/>
        <v>52300</v>
      </c>
    </row>
    <row r="8" spans="1:8" ht="42.75" x14ac:dyDescent="0.25">
      <c r="A8" s="53" t="s">
        <v>159</v>
      </c>
      <c r="B8" s="64" t="s">
        <v>158</v>
      </c>
      <c r="C8" s="66">
        <v>90000</v>
      </c>
      <c r="D8" s="37">
        <v>50000</v>
      </c>
      <c r="E8" s="23">
        <f t="shared" si="0"/>
        <v>0.55555555555555558</v>
      </c>
      <c r="F8" s="65" t="s">
        <v>180</v>
      </c>
      <c r="G8" s="54">
        <f t="shared" si="1"/>
        <v>40000</v>
      </c>
    </row>
    <row r="9" spans="1:8" ht="33" x14ac:dyDescent="0.25">
      <c r="A9" s="53" t="s">
        <v>161</v>
      </c>
      <c r="B9" s="64" t="s">
        <v>160</v>
      </c>
      <c r="C9" s="66">
        <v>220000</v>
      </c>
      <c r="D9" s="37">
        <v>81200</v>
      </c>
      <c r="E9" s="23">
        <f t="shared" si="0"/>
        <v>0.36909090909090908</v>
      </c>
      <c r="F9" s="61" t="s">
        <v>168</v>
      </c>
      <c r="G9" s="54">
        <f t="shared" si="1"/>
        <v>138800</v>
      </c>
    </row>
    <row r="10" spans="1:8" ht="33" x14ac:dyDescent="0.25">
      <c r="A10" s="53" t="s">
        <v>22</v>
      </c>
      <c r="B10" s="64" t="s">
        <v>162</v>
      </c>
      <c r="C10" s="66">
        <v>30000</v>
      </c>
      <c r="D10" s="37">
        <v>30000</v>
      </c>
      <c r="E10" s="23">
        <f t="shared" si="0"/>
        <v>1</v>
      </c>
      <c r="F10" s="61" t="s">
        <v>169</v>
      </c>
      <c r="G10" s="54">
        <f t="shared" si="1"/>
        <v>0</v>
      </c>
    </row>
    <row r="11" spans="1:8" ht="42.75" x14ac:dyDescent="0.25">
      <c r="A11" s="53" t="s">
        <v>22</v>
      </c>
      <c r="B11" s="64" t="s">
        <v>163</v>
      </c>
      <c r="C11" s="66">
        <v>90000</v>
      </c>
      <c r="D11" s="37">
        <v>90000</v>
      </c>
      <c r="E11" s="23">
        <f t="shared" si="0"/>
        <v>1</v>
      </c>
      <c r="F11" s="61" t="s">
        <v>164</v>
      </c>
      <c r="G11" s="54">
        <f t="shared" si="1"/>
        <v>0</v>
      </c>
    </row>
    <row r="12" spans="1:8" ht="17.25" thickBot="1" x14ac:dyDescent="0.3">
      <c r="A12" s="24"/>
      <c r="B12" s="25" t="s">
        <v>23</v>
      </c>
      <c r="C12" s="26">
        <f>SUM(C5:C11)</f>
        <v>14553812</v>
      </c>
      <c r="D12" s="26">
        <f>SUM(D5:D11)</f>
        <v>14286920</v>
      </c>
      <c r="E12" s="27">
        <f>D12/C12</f>
        <v>0.98166171172198735</v>
      </c>
      <c r="F12" s="25"/>
      <c r="G12" s="54">
        <f t="shared" si="1"/>
        <v>266892</v>
      </c>
    </row>
    <row r="13" spans="1:8" ht="17.25" thickTop="1" x14ac:dyDescent="0.25"/>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workbookViewId="0">
      <selection activeCell="G6" sqref="G6"/>
    </sheetView>
  </sheetViews>
  <sheetFormatPr defaultRowHeight="16.5" x14ac:dyDescent="0.2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85.5" customHeight="1" x14ac:dyDescent="0.25">
      <c r="A1" s="69" t="str">
        <f>'110年總表'!A1</f>
        <v>臺南市新化區暨唪口里辦理
「110年度臺南市永康垃圾資源回收(焚化)廠營運階段回饋金」112年度6月份執行情況表</v>
      </c>
      <c r="B1" s="69"/>
      <c r="C1" s="69"/>
      <c r="D1" s="69"/>
      <c r="E1" s="69"/>
      <c r="F1" s="69"/>
      <c r="G1" s="69"/>
      <c r="H1" s="69"/>
    </row>
    <row r="2" spans="1:8" ht="17.25" thickBot="1" x14ac:dyDescent="0.3">
      <c r="A2" t="str">
        <f>'110年總表'!A2</f>
        <v>製表日期：112年7月5日</v>
      </c>
    </row>
    <row r="3" spans="1:8" ht="17.25" thickTop="1" x14ac:dyDescent="0.25">
      <c r="A3" s="70" t="s">
        <v>15</v>
      </c>
      <c r="B3" s="72" t="s">
        <v>33</v>
      </c>
      <c r="C3" s="72"/>
      <c r="D3" s="72"/>
      <c r="E3" s="72"/>
      <c r="F3" s="72"/>
      <c r="G3" s="16"/>
    </row>
    <row r="4" spans="1:8" x14ac:dyDescent="0.25">
      <c r="A4" s="71"/>
      <c r="B4" s="17" t="s">
        <v>17</v>
      </c>
      <c r="C4" s="18" t="s">
        <v>35</v>
      </c>
      <c r="D4" s="18" t="s">
        <v>19</v>
      </c>
      <c r="E4" s="19" t="s">
        <v>20</v>
      </c>
      <c r="F4" s="17" t="s">
        <v>21</v>
      </c>
      <c r="G4" s="20" t="s">
        <v>103</v>
      </c>
    </row>
    <row r="5" spans="1:8" ht="81.75" customHeight="1" x14ac:dyDescent="0.25">
      <c r="A5" s="77" t="s">
        <v>22</v>
      </c>
      <c r="B5" s="45" t="s">
        <v>91</v>
      </c>
      <c r="C5" s="46">
        <v>8399</v>
      </c>
      <c r="D5" s="22">
        <v>6000</v>
      </c>
      <c r="E5" s="23">
        <f>D5/C5</f>
        <v>0.71437075842362185</v>
      </c>
      <c r="F5" s="21" t="s">
        <v>142</v>
      </c>
      <c r="G5" s="54">
        <f>C5-D5</f>
        <v>2399</v>
      </c>
    </row>
    <row r="6" spans="1:8" ht="384.75" x14ac:dyDescent="0.25">
      <c r="A6" s="78"/>
      <c r="B6" s="80" t="s">
        <v>78</v>
      </c>
      <c r="C6" s="73">
        <v>43792</v>
      </c>
      <c r="D6" s="73">
        <v>43605</v>
      </c>
      <c r="E6" s="75">
        <f>D6/C6</f>
        <v>0.99572981366459623</v>
      </c>
      <c r="F6" s="21" t="s">
        <v>149</v>
      </c>
      <c r="G6" s="54">
        <f t="shared" ref="G6:G8" si="0">C6-D6</f>
        <v>187</v>
      </c>
    </row>
    <row r="7" spans="1:8" ht="42.75" x14ac:dyDescent="0.25">
      <c r="A7" s="79"/>
      <c r="B7" s="81"/>
      <c r="C7" s="74"/>
      <c r="D7" s="74"/>
      <c r="E7" s="76"/>
      <c r="F7" s="61" t="s">
        <v>150</v>
      </c>
      <c r="G7" s="54"/>
    </row>
    <row r="8" spans="1:8" ht="17.25" thickBot="1" x14ac:dyDescent="0.3">
      <c r="A8" s="24"/>
      <c r="B8" s="25" t="s">
        <v>92</v>
      </c>
      <c r="C8" s="26">
        <f>SUM(C5:C6)</f>
        <v>52191</v>
      </c>
      <c r="D8" s="26">
        <f>D5+D6</f>
        <v>49605</v>
      </c>
      <c r="E8" s="23">
        <f>D8/C8</f>
        <v>0.95045122722308439</v>
      </c>
      <c r="F8" s="25"/>
      <c r="G8" s="54">
        <f t="shared" si="0"/>
        <v>2586</v>
      </c>
    </row>
    <row r="9" spans="1:8" ht="17.25" thickTop="1" x14ac:dyDescent="0.25"/>
  </sheetData>
  <mergeCells count="8">
    <mergeCell ref="A1:H1"/>
    <mergeCell ref="A3:A4"/>
    <mergeCell ref="B3:F3"/>
    <mergeCell ref="C6:C7"/>
    <mergeCell ref="D6:D7"/>
    <mergeCell ref="E6:E7"/>
    <mergeCell ref="A5:A7"/>
    <mergeCell ref="B6:B7"/>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workbookViewId="0">
      <selection activeCell="F11" sqref="F11"/>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9.5" customHeight="1" x14ac:dyDescent="0.25">
      <c r="A1" s="82" t="str">
        <f>'110年總表'!A1</f>
        <v>臺南市新化區暨唪口里辦理
「110年度臺南市永康垃圾資源回收(焚化)廠營運階段回饋金」112年度6月份執行情況表</v>
      </c>
      <c r="B1" s="82"/>
      <c r="C1" s="82"/>
      <c r="D1" s="82"/>
      <c r="E1" s="82"/>
      <c r="F1" s="82"/>
      <c r="G1" s="82"/>
      <c r="H1" s="82"/>
    </row>
    <row r="2" spans="1:8" ht="17.25" thickBot="1" x14ac:dyDescent="0.3">
      <c r="A2" t="str">
        <f>'110年總表'!A2</f>
        <v>製表日期：112年7月5日</v>
      </c>
    </row>
    <row r="3" spans="1:8" ht="17.25" customHeight="1" thickTop="1" x14ac:dyDescent="0.25">
      <c r="A3" s="70" t="s">
        <v>32</v>
      </c>
      <c r="B3" s="72" t="s">
        <v>33</v>
      </c>
      <c r="C3" s="72"/>
      <c r="D3" s="72"/>
      <c r="E3" s="72"/>
      <c r="F3" s="72"/>
      <c r="G3" s="16"/>
    </row>
    <row r="4" spans="1:8" x14ac:dyDescent="0.25">
      <c r="A4" s="71"/>
      <c r="B4" s="17" t="s">
        <v>34</v>
      </c>
      <c r="C4" s="18" t="s">
        <v>35</v>
      </c>
      <c r="D4" s="18" t="s">
        <v>36</v>
      </c>
      <c r="E4" s="19" t="s">
        <v>37</v>
      </c>
      <c r="F4" s="17" t="s">
        <v>38</v>
      </c>
      <c r="G4" s="20" t="s">
        <v>103</v>
      </c>
    </row>
    <row r="5" spans="1:8" ht="50.25" customHeight="1" x14ac:dyDescent="0.25">
      <c r="A5" s="83" t="s">
        <v>39</v>
      </c>
      <c r="B5" s="32" t="s">
        <v>40</v>
      </c>
      <c r="C5" s="22">
        <v>350000</v>
      </c>
      <c r="D5" s="22">
        <v>350000</v>
      </c>
      <c r="E5" s="23">
        <f t="shared" ref="E5:E14" si="0">D5/C5</f>
        <v>1</v>
      </c>
      <c r="F5" s="55" t="s">
        <v>135</v>
      </c>
      <c r="G5" s="42">
        <f>C5-D5</f>
        <v>0</v>
      </c>
    </row>
    <row r="6" spans="1:8" ht="39" customHeight="1" x14ac:dyDescent="0.25">
      <c r="A6" s="84"/>
      <c r="B6" s="28" t="s">
        <v>25</v>
      </c>
      <c r="C6" s="22">
        <v>20000</v>
      </c>
      <c r="D6" s="22">
        <v>19857</v>
      </c>
      <c r="E6" s="23">
        <f t="shared" si="0"/>
        <v>0.99285000000000001</v>
      </c>
      <c r="F6" s="55" t="s">
        <v>129</v>
      </c>
      <c r="G6" s="42">
        <f t="shared" ref="G6:G14" si="1">C6-D6</f>
        <v>143</v>
      </c>
    </row>
    <row r="7" spans="1:8" ht="57" x14ac:dyDescent="0.25">
      <c r="A7" s="84"/>
      <c r="B7" s="28" t="s">
        <v>26</v>
      </c>
      <c r="C7" s="22">
        <v>100000</v>
      </c>
      <c r="D7" s="22">
        <v>99600</v>
      </c>
      <c r="E7" s="23">
        <f t="shared" si="0"/>
        <v>0.996</v>
      </c>
      <c r="F7" s="21" t="s">
        <v>110</v>
      </c>
      <c r="G7" s="42">
        <f t="shared" si="1"/>
        <v>400</v>
      </c>
    </row>
    <row r="8" spans="1:8" ht="49.5" x14ac:dyDescent="0.25">
      <c r="A8" s="84"/>
      <c r="B8" s="28" t="s">
        <v>27</v>
      </c>
      <c r="C8" s="22">
        <v>70000</v>
      </c>
      <c r="D8" s="22">
        <v>56000</v>
      </c>
      <c r="E8" s="23">
        <f t="shared" si="0"/>
        <v>0.8</v>
      </c>
      <c r="F8" s="55" t="s">
        <v>130</v>
      </c>
      <c r="G8" s="42">
        <f t="shared" si="1"/>
        <v>14000</v>
      </c>
    </row>
    <row r="9" spans="1:8" ht="49.5" x14ac:dyDescent="0.25">
      <c r="A9" s="84"/>
      <c r="B9" s="28" t="s">
        <v>28</v>
      </c>
      <c r="C9" s="22">
        <v>30000</v>
      </c>
      <c r="D9" s="22">
        <v>30000</v>
      </c>
      <c r="E9" s="23">
        <f t="shared" si="0"/>
        <v>1</v>
      </c>
      <c r="F9" s="55" t="s">
        <v>108</v>
      </c>
      <c r="G9" s="42">
        <f t="shared" si="1"/>
        <v>0</v>
      </c>
    </row>
    <row r="10" spans="1:8" ht="42.75" x14ac:dyDescent="0.25">
      <c r="A10" s="84"/>
      <c r="B10" s="28" t="s">
        <v>29</v>
      </c>
      <c r="C10" s="22">
        <v>60000</v>
      </c>
      <c r="D10" s="22">
        <v>60000</v>
      </c>
      <c r="E10" s="23">
        <f t="shared" si="0"/>
        <v>1</v>
      </c>
      <c r="F10" s="21" t="s">
        <v>126</v>
      </c>
      <c r="G10" s="42">
        <f t="shared" si="1"/>
        <v>0</v>
      </c>
    </row>
    <row r="11" spans="1:8" ht="57" x14ac:dyDescent="0.25">
      <c r="A11" s="84"/>
      <c r="B11" s="28" t="s">
        <v>30</v>
      </c>
      <c r="C11" s="22">
        <v>100000</v>
      </c>
      <c r="D11" s="22">
        <v>99600</v>
      </c>
      <c r="E11" s="23">
        <f t="shared" si="0"/>
        <v>0.996</v>
      </c>
      <c r="F11" s="21" t="s">
        <v>109</v>
      </c>
      <c r="G11" s="42">
        <f t="shared" si="1"/>
        <v>400</v>
      </c>
    </row>
    <row r="12" spans="1:8" ht="99.75" x14ac:dyDescent="0.25">
      <c r="A12" s="84"/>
      <c r="B12" s="28" t="s">
        <v>31</v>
      </c>
      <c r="C12" s="22">
        <v>200000</v>
      </c>
      <c r="D12" s="22">
        <v>199800</v>
      </c>
      <c r="E12" s="23">
        <f t="shared" si="0"/>
        <v>0.999</v>
      </c>
      <c r="F12" s="21" t="s">
        <v>128</v>
      </c>
      <c r="G12" s="42">
        <f t="shared" si="1"/>
        <v>200</v>
      </c>
    </row>
    <row r="13" spans="1:8" ht="57" x14ac:dyDescent="0.25">
      <c r="A13" s="62"/>
      <c r="B13" s="28" t="s">
        <v>41</v>
      </c>
      <c r="C13" s="22">
        <v>70000</v>
      </c>
      <c r="D13" s="43">
        <v>70000</v>
      </c>
      <c r="E13" s="23">
        <f>D13/C13</f>
        <v>1</v>
      </c>
      <c r="F13" s="21" t="s">
        <v>143</v>
      </c>
      <c r="G13" s="42">
        <f>C13-D13</f>
        <v>0</v>
      </c>
    </row>
    <row r="14" spans="1:8" x14ac:dyDescent="0.25">
      <c r="A14" s="29"/>
      <c r="B14" s="29" t="s">
        <v>42</v>
      </c>
      <c r="C14" s="22">
        <f>SUM(C5:C13)</f>
        <v>1000000</v>
      </c>
      <c r="D14" s="22">
        <f>SUM(D5:D13)</f>
        <v>984857</v>
      </c>
      <c r="E14" s="23">
        <f t="shared" si="0"/>
        <v>0.98485699999999998</v>
      </c>
      <c r="F14" s="50"/>
      <c r="G14" s="42">
        <f t="shared" si="1"/>
        <v>15143</v>
      </c>
    </row>
  </sheetData>
  <mergeCells count="4">
    <mergeCell ref="A1:H1"/>
    <mergeCell ref="A3:A4"/>
    <mergeCell ref="B3:F3"/>
    <mergeCell ref="A5:A12"/>
  </mergeCells>
  <phoneticPr fontId="3"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B1" workbookViewId="0">
      <selection activeCell="N13" sqref="N13"/>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8" customHeight="1" x14ac:dyDescent="0.25">
      <c r="A1" s="82" t="str">
        <f>'110年總表'!A1</f>
        <v>臺南市新化區暨唪口里辦理
「110年度臺南市永康垃圾資源回收(焚化)廠營運階段回饋金」112年度6月份執行情況表</v>
      </c>
      <c r="B1" s="82"/>
      <c r="C1" s="82"/>
      <c r="D1" s="82"/>
      <c r="E1" s="82"/>
      <c r="F1" s="82"/>
      <c r="G1" s="82"/>
      <c r="H1" s="82"/>
    </row>
    <row r="2" spans="1:8" ht="17.25" thickBot="1" x14ac:dyDescent="0.3">
      <c r="A2" t="str">
        <f>'110年總表'!A2</f>
        <v>製表日期：112年7月5日</v>
      </c>
    </row>
    <row r="3" spans="1:8" ht="17.25" customHeight="1" thickTop="1" x14ac:dyDescent="0.25">
      <c r="A3" s="70" t="s">
        <v>32</v>
      </c>
      <c r="B3" s="72" t="s">
        <v>33</v>
      </c>
      <c r="C3" s="72"/>
      <c r="D3" s="72"/>
      <c r="E3" s="72"/>
      <c r="F3" s="72"/>
      <c r="G3" s="16"/>
    </row>
    <row r="4" spans="1:8" x14ac:dyDescent="0.25">
      <c r="A4" s="71"/>
      <c r="B4" s="17" t="s">
        <v>34</v>
      </c>
      <c r="C4" s="18" t="s">
        <v>35</v>
      </c>
      <c r="D4" s="18" t="s">
        <v>36</v>
      </c>
      <c r="E4" s="19" t="s">
        <v>37</v>
      </c>
      <c r="F4" s="17" t="s">
        <v>38</v>
      </c>
      <c r="G4" s="20" t="s">
        <v>103</v>
      </c>
    </row>
    <row r="5" spans="1:8" ht="44.25" customHeight="1" x14ac:dyDescent="0.25">
      <c r="A5" s="84" t="s">
        <v>43</v>
      </c>
      <c r="B5" s="28" t="s">
        <v>82</v>
      </c>
      <c r="C5" s="22">
        <v>300000</v>
      </c>
      <c r="D5" s="22">
        <v>258137</v>
      </c>
      <c r="E5" s="23">
        <f t="shared" ref="E5:E14" si="0">D5/C5</f>
        <v>0.86045666666666665</v>
      </c>
      <c r="F5" s="56" t="s">
        <v>131</v>
      </c>
      <c r="G5" s="42">
        <f>C5-D5</f>
        <v>41863</v>
      </c>
    </row>
    <row r="6" spans="1:8" ht="297" customHeight="1" x14ac:dyDescent="0.25">
      <c r="A6" s="84"/>
      <c r="B6" s="39" t="s">
        <v>94</v>
      </c>
      <c r="C6" s="37">
        <v>110000</v>
      </c>
      <c r="D6" s="22">
        <v>110000</v>
      </c>
      <c r="E6" s="23">
        <f t="shared" si="0"/>
        <v>1</v>
      </c>
      <c r="F6" s="21" t="s">
        <v>118</v>
      </c>
      <c r="G6" s="42">
        <f>C6-D6</f>
        <v>0</v>
      </c>
    </row>
    <row r="7" spans="1:8" ht="85.5" x14ac:dyDescent="0.25">
      <c r="A7" s="84"/>
      <c r="B7" s="28" t="s">
        <v>45</v>
      </c>
      <c r="C7" s="22">
        <v>70000</v>
      </c>
      <c r="D7" s="22">
        <v>70000</v>
      </c>
      <c r="E7" s="23">
        <f t="shared" si="0"/>
        <v>1</v>
      </c>
      <c r="F7" s="21" t="s">
        <v>121</v>
      </c>
      <c r="G7" s="42">
        <f t="shared" ref="G7:G14" si="1">C7-D7</f>
        <v>0</v>
      </c>
    </row>
    <row r="8" spans="1:8" ht="42.75" x14ac:dyDescent="0.25">
      <c r="A8" s="84"/>
      <c r="B8" s="28" t="s">
        <v>98</v>
      </c>
      <c r="C8" s="22">
        <v>70000</v>
      </c>
      <c r="D8" s="22">
        <v>70000</v>
      </c>
      <c r="E8" s="23">
        <f t="shared" si="0"/>
        <v>1</v>
      </c>
      <c r="F8" s="21" t="s">
        <v>111</v>
      </c>
      <c r="G8" s="42">
        <f t="shared" si="1"/>
        <v>0</v>
      </c>
    </row>
    <row r="9" spans="1:8" ht="42.75" x14ac:dyDescent="0.25">
      <c r="A9" s="84"/>
      <c r="B9" s="28" t="s">
        <v>46</v>
      </c>
      <c r="C9" s="22">
        <v>70000</v>
      </c>
      <c r="D9" s="22">
        <v>63000</v>
      </c>
      <c r="E9" s="23">
        <f t="shared" si="0"/>
        <v>0.9</v>
      </c>
      <c r="F9" s="21" t="s">
        <v>113</v>
      </c>
      <c r="G9" s="42">
        <f t="shared" si="1"/>
        <v>7000</v>
      </c>
    </row>
    <row r="10" spans="1:8" ht="99.75" x14ac:dyDescent="0.25">
      <c r="A10" s="84"/>
      <c r="B10" s="28" t="s">
        <v>106</v>
      </c>
      <c r="C10" s="22">
        <v>140000</v>
      </c>
      <c r="D10" s="22">
        <v>140000</v>
      </c>
      <c r="E10" s="23">
        <f t="shared" si="0"/>
        <v>1</v>
      </c>
      <c r="F10" s="21" t="s">
        <v>119</v>
      </c>
      <c r="G10" s="42">
        <f t="shared" si="1"/>
        <v>0</v>
      </c>
    </row>
    <row r="11" spans="1:8" ht="142.5" x14ac:dyDescent="0.25">
      <c r="A11" s="40"/>
      <c r="B11" s="39" t="s">
        <v>47</v>
      </c>
      <c r="C11" s="37">
        <v>120000</v>
      </c>
      <c r="D11" s="37">
        <v>120000</v>
      </c>
      <c r="E11" s="38">
        <f t="shared" si="0"/>
        <v>1</v>
      </c>
      <c r="F11" s="21" t="s">
        <v>132</v>
      </c>
      <c r="G11" s="42">
        <f t="shared" si="1"/>
        <v>0</v>
      </c>
    </row>
    <row r="12" spans="1:8" ht="57" x14ac:dyDescent="0.25">
      <c r="A12" s="40"/>
      <c r="B12" s="39" t="s">
        <v>84</v>
      </c>
      <c r="C12" s="37">
        <v>70000</v>
      </c>
      <c r="D12" s="37">
        <v>70000</v>
      </c>
      <c r="E12" s="38">
        <f t="shared" si="0"/>
        <v>1</v>
      </c>
      <c r="F12" s="21" t="s">
        <v>136</v>
      </c>
      <c r="G12" s="42">
        <f t="shared" si="1"/>
        <v>0</v>
      </c>
    </row>
    <row r="13" spans="1:8" ht="57" x14ac:dyDescent="0.25">
      <c r="A13" s="40"/>
      <c r="B13" s="28" t="s">
        <v>44</v>
      </c>
      <c r="C13" s="22">
        <v>50000</v>
      </c>
      <c r="D13" s="43">
        <v>50000</v>
      </c>
      <c r="E13" s="23">
        <f>D13/C13</f>
        <v>1</v>
      </c>
      <c r="F13" s="56" t="s">
        <v>172</v>
      </c>
      <c r="G13" s="42">
        <f>C13-D13</f>
        <v>0</v>
      </c>
    </row>
    <row r="14" spans="1:8" ht="17.25" thickBot="1" x14ac:dyDescent="0.3">
      <c r="A14" s="24"/>
      <c r="B14" s="25" t="s">
        <v>42</v>
      </c>
      <c r="C14" s="26">
        <f>SUM(C5:C13)</f>
        <v>1000000</v>
      </c>
      <c r="D14" s="26">
        <f>SUM(D5:D13)</f>
        <v>951137</v>
      </c>
      <c r="E14" s="27">
        <f t="shared" si="0"/>
        <v>0.95113700000000001</v>
      </c>
      <c r="F14" s="51"/>
      <c r="G14" s="42">
        <f t="shared" si="1"/>
        <v>48863</v>
      </c>
    </row>
    <row r="15" spans="1:8" ht="17.25" thickTop="1" x14ac:dyDescent="0.25"/>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A10" workbookViewId="0">
      <selection activeCell="E26" sqref="E26"/>
    </sheetView>
  </sheetViews>
  <sheetFormatPr defaultRowHeight="16.5" x14ac:dyDescent="0.2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x14ac:dyDescent="0.25">
      <c r="A1" s="82" t="str">
        <f>'110年總表'!A1</f>
        <v>臺南市新化區暨唪口里辦理
「110年度臺南市永康垃圾資源回收(焚化)廠營運階段回饋金」112年度6月份執行情況表</v>
      </c>
      <c r="B1" s="82"/>
      <c r="C1" s="82"/>
      <c r="D1" s="82"/>
      <c r="E1" s="82"/>
      <c r="F1" s="82"/>
      <c r="G1" s="82"/>
      <c r="H1" s="82"/>
    </row>
    <row r="2" spans="1:8" ht="17.25" thickBot="1" x14ac:dyDescent="0.3">
      <c r="A2" t="str">
        <f>'110年總表'!A2</f>
        <v>製表日期：112年7月5日</v>
      </c>
    </row>
    <row r="3" spans="1:8" ht="17.25" customHeight="1" thickTop="1" x14ac:dyDescent="0.25">
      <c r="A3" s="70" t="s">
        <v>32</v>
      </c>
      <c r="B3" s="72" t="s">
        <v>33</v>
      </c>
      <c r="C3" s="72"/>
      <c r="D3" s="72"/>
      <c r="E3" s="72"/>
      <c r="F3" s="72"/>
      <c r="G3" s="16"/>
    </row>
    <row r="4" spans="1:8" x14ac:dyDescent="0.25">
      <c r="A4" s="71"/>
      <c r="B4" s="17" t="s">
        <v>34</v>
      </c>
      <c r="C4" s="18" t="s">
        <v>35</v>
      </c>
      <c r="D4" s="18" t="s">
        <v>36</v>
      </c>
      <c r="E4" s="19" t="s">
        <v>37</v>
      </c>
      <c r="F4" s="17" t="s">
        <v>38</v>
      </c>
      <c r="G4" s="20" t="s">
        <v>103</v>
      </c>
    </row>
    <row r="5" spans="1:8" ht="48" customHeight="1" x14ac:dyDescent="0.25">
      <c r="A5" s="83" t="s">
        <v>48</v>
      </c>
      <c r="B5" s="28" t="s">
        <v>49</v>
      </c>
      <c r="C5" s="22">
        <v>500000</v>
      </c>
      <c r="D5" s="22">
        <v>368612</v>
      </c>
      <c r="E5" s="23">
        <f t="shared" ref="E5:E13" si="0">D5/C5</f>
        <v>0.73722399999999999</v>
      </c>
      <c r="F5" s="21" t="s">
        <v>117</v>
      </c>
      <c r="G5" s="42">
        <f>C5-D5</f>
        <v>131388</v>
      </c>
    </row>
    <row r="6" spans="1:8" ht="57" x14ac:dyDescent="0.25">
      <c r="A6" s="84"/>
      <c r="B6" s="28" t="s">
        <v>51</v>
      </c>
      <c r="C6" s="22">
        <v>80000</v>
      </c>
      <c r="D6" s="22">
        <v>80000</v>
      </c>
      <c r="E6" s="23">
        <f t="shared" si="0"/>
        <v>1</v>
      </c>
      <c r="F6" s="21" t="s">
        <v>133</v>
      </c>
      <c r="G6" s="42">
        <f t="shared" ref="G6:G13" si="1">C6-D6</f>
        <v>0</v>
      </c>
    </row>
    <row r="7" spans="1:8" ht="114" x14ac:dyDescent="0.25">
      <c r="A7" s="84"/>
      <c r="B7" s="28" t="s">
        <v>52</v>
      </c>
      <c r="C7" s="22">
        <v>120000</v>
      </c>
      <c r="D7" s="22">
        <v>120000</v>
      </c>
      <c r="E7" s="23">
        <f t="shared" si="0"/>
        <v>1</v>
      </c>
      <c r="F7" s="21" t="s">
        <v>122</v>
      </c>
      <c r="G7" s="42">
        <f t="shared" si="1"/>
        <v>0</v>
      </c>
    </row>
    <row r="8" spans="1:8" ht="57" x14ac:dyDescent="0.25">
      <c r="A8" s="84"/>
      <c r="B8" s="28" t="s">
        <v>53</v>
      </c>
      <c r="C8" s="22">
        <v>60000</v>
      </c>
      <c r="D8" s="43">
        <v>60000</v>
      </c>
      <c r="E8" s="23">
        <f t="shared" si="0"/>
        <v>1</v>
      </c>
      <c r="F8" s="21" t="s">
        <v>115</v>
      </c>
      <c r="G8" s="42">
        <f t="shared" si="1"/>
        <v>0</v>
      </c>
    </row>
    <row r="9" spans="1:8" ht="99.75" x14ac:dyDescent="0.25">
      <c r="A9" s="84"/>
      <c r="B9" s="28" t="s">
        <v>54</v>
      </c>
      <c r="C9" s="22">
        <v>100000</v>
      </c>
      <c r="D9" s="22">
        <v>100000</v>
      </c>
      <c r="E9" s="23">
        <f t="shared" si="0"/>
        <v>1</v>
      </c>
      <c r="F9" s="21" t="s">
        <v>138</v>
      </c>
      <c r="G9" s="42">
        <f t="shared" si="1"/>
        <v>0</v>
      </c>
    </row>
    <row r="10" spans="1:8" ht="57" x14ac:dyDescent="0.25">
      <c r="A10" s="84"/>
      <c r="B10" s="28" t="s">
        <v>50</v>
      </c>
      <c r="C10" s="22">
        <v>60000</v>
      </c>
      <c r="D10" s="43">
        <v>60000</v>
      </c>
      <c r="E10" s="23">
        <f>D10/C10</f>
        <v>1</v>
      </c>
      <c r="F10" s="21" t="s">
        <v>154</v>
      </c>
      <c r="G10" s="42">
        <f>C10-D10</f>
        <v>0</v>
      </c>
    </row>
    <row r="11" spans="1:8" ht="42.75" x14ac:dyDescent="0.25">
      <c r="A11" s="84"/>
      <c r="B11" s="28" t="s">
        <v>101</v>
      </c>
      <c r="C11" s="22">
        <v>60000</v>
      </c>
      <c r="D11" s="43">
        <v>60000</v>
      </c>
      <c r="E11" s="23">
        <f>D11/C11</f>
        <v>1</v>
      </c>
      <c r="F11" s="21" t="s">
        <v>139</v>
      </c>
      <c r="G11" s="42">
        <f>C11-D11</f>
        <v>0</v>
      </c>
    </row>
    <row r="12" spans="1:8" ht="85.5" x14ac:dyDescent="0.25">
      <c r="A12" s="84"/>
      <c r="B12" s="28" t="s">
        <v>102</v>
      </c>
      <c r="C12" s="22">
        <v>20000</v>
      </c>
      <c r="D12" s="43">
        <v>9012</v>
      </c>
      <c r="E12" s="23">
        <f>D12/C12</f>
        <v>0.4506</v>
      </c>
      <c r="F12" s="21" t="s">
        <v>176</v>
      </c>
      <c r="G12" s="42">
        <f>C12-D12</f>
        <v>10988</v>
      </c>
    </row>
    <row r="13" spans="1:8" x14ac:dyDescent="0.25">
      <c r="A13" s="85"/>
      <c r="B13" s="29" t="s">
        <v>42</v>
      </c>
      <c r="C13" s="22">
        <f>SUM(C5:C12)</f>
        <v>1000000</v>
      </c>
      <c r="D13" s="22">
        <f>SUM(D5:D12)</f>
        <v>857624</v>
      </c>
      <c r="E13" s="23">
        <f t="shared" si="0"/>
        <v>0.85762400000000005</v>
      </c>
      <c r="F13" s="41"/>
      <c r="G13" s="42">
        <f t="shared" si="1"/>
        <v>142376</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workbookViewId="0">
      <selection activeCell="F5" sqref="F5"/>
    </sheetView>
  </sheetViews>
  <sheetFormatPr defaultRowHeight="16.5" x14ac:dyDescent="0.25"/>
  <cols>
    <col min="1" max="1" width="7.375" customWidth="1"/>
    <col min="2" max="2" width="28.125" customWidth="1"/>
    <col min="3" max="5" width="15.75" customWidth="1"/>
    <col min="6" max="6" width="37.375" customWidth="1"/>
    <col min="7" max="7" width="13.875" bestFit="1" customWidth="1"/>
  </cols>
  <sheetData>
    <row r="1" spans="1:8" ht="78.75" customHeight="1" x14ac:dyDescent="0.25">
      <c r="A1" s="82" t="str">
        <f>'110年總表'!A1</f>
        <v>臺南市新化區暨唪口里辦理
「110年度臺南市永康垃圾資源回收(焚化)廠營運階段回饋金」112年度6月份執行情況表</v>
      </c>
      <c r="B1" s="82"/>
      <c r="C1" s="82"/>
      <c r="D1" s="82"/>
      <c r="E1" s="82"/>
      <c r="F1" s="82"/>
      <c r="G1" s="82"/>
      <c r="H1" s="49"/>
    </row>
    <row r="2" spans="1:8" ht="17.25" thickBot="1" x14ac:dyDescent="0.3">
      <c r="A2" t="str">
        <f>'110年總表'!A2</f>
        <v>製表日期：112年7月5日</v>
      </c>
    </row>
    <row r="3" spans="1:8" ht="17.25" thickTop="1" x14ac:dyDescent="0.25">
      <c r="A3" s="70" t="s">
        <v>15</v>
      </c>
      <c r="B3" s="72" t="s">
        <v>16</v>
      </c>
      <c r="C3" s="72"/>
      <c r="D3" s="72"/>
      <c r="E3" s="72"/>
      <c r="F3" s="72"/>
      <c r="G3" s="16"/>
    </row>
    <row r="4" spans="1:8" x14ac:dyDescent="0.25">
      <c r="A4" s="71"/>
      <c r="B4" s="17" t="s">
        <v>17</v>
      </c>
      <c r="C4" s="18" t="s">
        <v>18</v>
      </c>
      <c r="D4" s="18" t="s">
        <v>19</v>
      </c>
      <c r="E4" s="19" t="s">
        <v>20</v>
      </c>
      <c r="F4" s="17" t="s">
        <v>21</v>
      </c>
      <c r="G4" s="20" t="s">
        <v>103</v>
      </c>
    </row>
    <row r="5" spans="1:8" ht="181.5" x14ac:dyDescent="0.25">
      <c r="A5" s="83" t="s">
        <v>24</v>
      </c>
      <c r="B5" s="47" t="s">
        <v>79</v>
      </c>
      <c r="C5" s="48">
        <v>2791259</v>
      </c>
      <c r="D5" s="22">
        <v>2452902</v>
      </c>
      <c r="E5" s="23">
        <f>D5/C5</f>
        <v>0.87877979076825186</v>
      </c>
      <c r="F5" s="28" t="s">
        <v>179</v>
      </c>
      <c r="G5" s="60">
        <f>C5-D5</f>
        <v>338357</v>
      </c>
    </row>
    <row r="6" spans="1:8" ht="99" x14ac:dyDescent="0.25">
      <c r="A6" s="85"/>
      <c r="B6" s="30" t="s">
        <v>55</v>
      </c>
      <c r="C6" s="22">
        <v>1799658</v>
      </c>
      <c r="D6" s="22">
        <v>1799658</v>
      </c>
      <c r="E6" s="23">
        <f t="shared" ref="E6" si="0">D6/C6</f>
        <v>1</v>
      </c>
      <c r="F6" s="28" t="s">
        <v>127</v>
      </c>
      <c r="G6" s="60">
        <f>C6-D6</f>
        <v>0</v>
      </c>
    </row>
    <row r="7" spans="1:8" ht="17.25" thickBot="1" x14ac:dyDescent="0.3">
      <c r="A7" s="24"/>
      <c r="B7" s="25" t="s">
        <v>23</v>
      </c>
      <c r="C7" s="26">
        <f>SUM(C5:C6)</f>
        <v>4590917</v>
      </c>
      <c r="D7" s="26">
        <f>SUM(D5:D6)</f>
        <v>4252560</v>
      </c>
      <c r="E7" s="27">
        <f>D7/C7</f>
        <v>0.92629860221824967</v>
      </c>
      <c r="F7" s="25"/>
      <c r="G7" s="26">
        <f>C7-D7</f>
        <v>338357</v>
      </c>
    </row>
    <row r="8" spans="1:8" ht="17.25" thickTop="1" x14ac:dyDescent="0.25"/>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topLeftCell="A10" workbookViewId="0">
      <selection activeCell="F12" sqref="F12"/>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3.5" customHeight="1" x14ac:dyDescent="0.25">
      <c r="A1" s="82" t="str">
        <f>'110年總表'!A1</f>
        <v>臺南市新化區暨唪口里辦理
「110年度臺南市永康垃圾資源回收(焚化)廠營運階段回饋金」112年度6月份執行情況表</v>
      </c>
      <c r="B1" s="82"/>
      <c r="C1" s="82"/>
      <c r="D1" s="82"/>
      <c r="E1" s="82"/>
      <c r="F1" s="82"/>
      <c r="G1" s="82"/>
      <c r="H1" s="82"/>
    </row>
    <row r="2" spans="1:8" ht="17.25" thickBot="1" x14ac:dyDescent="0.3">
      <c r="A2" t="str">
        <f>'110年總表'!A2</f>
        <v>製表日期：112年7月5日</v>
      </c>
    </row>
    <row r="3" spans="1:8" ht="17.25" customHeight="1" thickTop="1" x14ac:dyDescent="0.25">
      <c r="A3" s="70" t="s">
        <v>32</v>
      </c>
      <c r="B3" s="86" t="s">
        <v>33</v>
      </c>
      <c r="C3" s="87"/>
      <c r="D3" s="87"/>
      <c r="E3" s="87"/>
      <c r="F3" s="87"/>
      <c r="G3" s="88"/>
    </row>
    <row r="4" spans="1:8" x14ac:dyDescent="0.25">
      <c r="A4" s="71"/>
      <c r="B4" s="17" t="s">
        <v>34</v>
      </c>
      <c r="C4" s="18" t="s">
        <v>35</v>
      </c>
      <c r="D4" s="18" t="s">
        <v>36</v>
      </c>
      <c r="E4" s="19" t="s">
        <v>37</v>
      </c>
      <c r="F4" s="31" t="s">
        <v>38</v>
      </c>
      <c r="G4" s="20" t="s">
        <v>103</v>
      </c>
    </row>
    <row r="5" spans="1:8" ht="45" customHeight="1" x14ac:dyDescent="0.25">
      <c r="A5" s="83" t="s">
        <v>56</v>
      </c>
      <c r="B5" s="32" t="s">
        <v>85</v>
      </c>
      <c r="C5" s="22">
        <v>250000</v>
      </c>
      <c r="D5" s="22">
        <v>172261</v>
      </c>
      <c r="E5" s="23">
        <f t="shared" ref="E5:E15" si="0">D5/C5</f>
        <v>0.68904399999999999</v>
      </c>
      <c r="F5" s="58" t="s">
        <v>144</v>
      </c>
      <c r="G5" s="42">
        <f>C5-D5</f>
        <v>77739</v>
      </c>
    </row>
    <row r="6" spans="1:8" ht="37.5" customHeight="1" x14ac:dyDescent="0.25">
      <c r="A6" s="84"/>
      <c r="B6" s="32" t="s">
        <v>99</v>
      </c>
      <c r="C6" s="22">
        <v>50000</v>
      </c>
      <c r="D6" s="22"/>
      <c r="E6" s="23">
        <f t="shared" si="0"/>
        <v>0</v>
      </c>
      <c r="F6" s="21"/>
      <c r="G6" s="42">
        <f t="shared" ref="G6:G15" si="1">C6-D6</f>
        <v>50000</v>
      </c>
    </row>
    <row r="7" spans="1:8" ht="171" x14ac:dyDescent="0.25">
      <c r="A7" s="84"/>
      <c r="B7" s="32" t="s">
        <v>86</v>
      </c>
      <c r="C7" s="22">
        <v>80000</v>
      </c>
      <c r="D7" s="22">
        <v>74892</v>
      </c>
      <c r="E7" s="23">
        <f t="shared" si="0"/>
        <v>0.93615000000000004</v>
      </c>
      <c r="F7" s="21" t="s">
        <v>177</v>
      </c>
      <c r="G7" s="42">
        <f t="shared" si="1"/>
        <v>5108</v>
      </c>
    </row>
    <row r="8" spans="1:8" ht="57" x14ac:dyDescent="0.25">
      <c r="A8" s="84"/>
      <c r="B8" s="32" t="s">
        <v>57</v>
      </c>
      <c r="C8" s="22">
        <v>98000</v>
      </c>
      <c r="D8" s="43">
        <v>98000</v>
      </c>
      <c r="E8" s="23">
        <f t="shared" si="0"/>
        <v>1</v>
      </c>
      <c r="F8" s="21" t="s">
        <v>125</v>
      </c>
      <c r="G8" s="42">
        <f t="shared" si="1"/>
        <v>0</v>
      </c>
    </row>
    <row r="9" spans="1:8" ht="51.75" customHeight="1" x14ac:dyDescent="0.25">
      <c r="A9" s="84"/>
      <c r="B9" s="32" t="s">
        <v>58</v>
      </c>
      <c r="C9" s="22">
        <v>130000</v>
      </c>
      <c r="D9" s="22"/>
      <c r="E9" s="23">
        <f t="shared" si="0"/>
        <v>0</v>
      </c>
      <c r="F9" s="58"/>
      <c r="G9" s="42">
        <f t="shared" si="1"/>
        <v>130000</v>
      </c>
    </row>
    <row r="10" spans="1:8" ht="42.75" x14ac:dyDescent="0.25">
      <c r="A10" s="84"/>
      <c r="B10" s="32" t="s">
        <v>59</v>
      </c>
      <c r="C10" s="22">
        <v>97000</v>
      </c>
      <c r="D10" s="22">
        <v>97000</v>
      </c>
      <c r="E10" s="23">
        <f t="shared" si="0"/>
        <v>1</v>
      </c>
      <c r="F10" s="58" t="s">
        <v>134</v>
      </c>
      <c r="G10" s="42">
        <f t="shared" si="1"/>
        <v>0</v>
      </c>
    </row>
    <row r="11" spans="1:8" ht="50.25" customHeight="1" x14ac:dyDescent="0.25">
      <c r="A11" s="84"/>
      <c r="B11" s="36" t="s">
        <v>60</v>
      </c>
      <c r="C11" s="37">
        <v>97000</v>
      </c>
      <c r="D11" s="37">
        <v>97000</v>
      </c>
      <c r="E11" s="38">
        <f t="shared" si="0"/>
        <v>1</v>
      </c>
      <c r="F11" s="58" t="s">
        <v>145</v>
      </c>
      <c r="G11" s="42">
        <f t="shared" si="1"/>
        <v>0</v>
      </c>
    </row>
    <row r="12" spans="1:8" ht="114" x14ac:dyDescent="0.25">
      <c r="A12" s="84"/>
      <c r="B12" s="36" t="s">
        <v>87</v>
      </c>
      <c r="C12" s="37">
        <v>75000</v>
      </c>
      <c r="D12" s="37">
        <v>75000</v>
      </c>
      <c r="E12" s="38">
        <f t="shared" si="0"/>
        <v>1</v>
      </c>
      <c r="F12" s="59" t="s">
        <v>178</v>
      </c>
      <c r="G12" s="42">
        <f t="shared" si="1"/>
        <v>0</v>
      </c>
    </row>
    <row r="13" spans="1:8" ht="85.5" x14ac:dyDescent="0.25">
      <c r="A13" s="84"/>
      <c r="B13" s="36" t="s">
        <v>95</v>
      </c>
      <c r="C13" s="37">
        <v>93000</v>
      </c>
      <c r="D13" s="37">
        <v>93000</v>
      </c>
      <c r="E13" s="38">
        <f t="shared" si="0"/>
        <v>1</v>
      </c>
      <c r="F13" s="59" t="s">
        <v>166</v>
      </c>
      <c r="G13" s="42">
        <f t="shared" si="1"/>
        <v>0</v>
      </c>
    </row>
    <row r="14" spans="1:8" x14ac:dyDescent="0.25">
      <c r="A14" s="84"/>
      <c r="B14" s="36" t="s">
        <v>88</v>
      </c>
      <c r="C14" s="37">
        <v>30000</v>
      </c>
      <c r="D14" s="37"/>
      <c r="E14" s="38">
        <f t="shared" si="0"/>
        <v>0</v>
      </c>
      <c r="F14" s="59"/>
      <c r="G14" s="42">
        <f t="shared" si="1"/>
        <v>30000</v>
      </c>
    </row>
    <row r="15" spans="1:8" ht="17.25" thickBot="1" x14ac:dyDescent="0.3">
      <c r="A15" s="89"/>
      <c r="B15" s="25" t="s">
        <v>42</v>
      </c>
      <c r="C15" s="26">
        <f>SUM(C5:C14)</f>
        <v>1000000</v>
      </c>
      <c r="D15" s="26">
        <f>SUM(D5:D13)</f>
        <v>707153</v>
      </c>
      <c r="E15" s="27">
        <f t="shared" si="0"/>
        <v>0.70715300000000003</v>
      </c>
      <c r="F15" s="52"/>
      <c r="G15" s="42">
        <f t="shared" si="1"/>
        <v>292847</v>
      </c>
    </row>
    <row r="16" spans="1:8" ht="17.25" thickTop="1" x14ac:dyDescent="0.25"/>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abSelected="1" topLeftCell="A4" workbookViewId="0">
      <selection activeCell="F6" sqref="F6"/>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7" ht="87" customHeight="1" x14ac:dyDescent="0.25">
      <c r="A1" s="82" t="str">
        <f>'110年總表'!A1</f>
        <v>臺南市新化區暨唪口里辦理
「110年度臺南市永康垃圾資源回收(焚化)廠營運階段回饋金」112年度6月份執行情況表</v>
      </c>
      <c r="B1" s="82"/>
      <c r="C1" s="82"/>
      <c r="D1" s="82"/>
      <c r="E1" s="82"/>
      <c r="F1" s="82"/>
      <c r="G1" s="82"/>
    </row>
    <row r="2" spans="1:7" ht="17.25" thickBot="1" x14ac:dyDescent="0.3">
      <c r="A2" t="str">
        <f>'110年總表'!A2</f>
        <v>製表日期：112年7月5日</v>
      </c>
    </row>
    <row r="3" spans="1:7" ht="17.25" customHeight="1" thickTop="1" x14ac:dyDescent="0.25">
      <c r="A3" s="70" t="s">
        <v>32</v>
      </c>
      <c r="B3" s="72" t="s">
        <v>33</v>
      </c>
      <c r="C3" s="72"/>
      <c r="D3" s="72"/>
      <c r="E3" s="72"/>
      <c r="F3" s="90"/>
      <c r="G3" s="33"/>
    </row>
    <row r="4" spans="1:7" x14ac:dyDescent="0.25">
      <c r="A4" s="71"/>
      <c r="B4" s="17" t="s">
        <v>34</v>
      </c>
      <c r="C4" s="18" t="s">
        <v>35</v>
      </c>
      <c r="D4" s="18" t="s">
        <v>36</v>
      </c>
      <c r="E4" s="19" t="s">
        <v>37</v>
      </c>
      <c r="F4" s="17" t="s">
        <v>38</v>
      </c>
      <c r="G4" s="20" t="s">
        <v>103</v>
      </c>
    </row>
    <row r="5" spans="1:7" ht="54.75" customHeight="1" x14ac:dyDescent="0.25">
      <c r="A5" s="83" t="s">
        <v>61</v>
      </c>
      <c r="B5" s="32" t="s">
        <v>62</v>
      </c>
      <c r="C5" s="22">
        <v>660000</v>
      </c>
      <c r="D5" s="22"/>
      <c r="E5" s="23">
        <f t="shared" ref="E5:E14" si="0">D5/C5</f>
        <v>0</v>
      </c>
      <c r="F5" s="21"/>
      <c r="G5" s="42">
        <f>C5-D5</f>
        <v>660000</v>
      </c>
    </row>
    <row r="6" spans="1:7" ht="92.25" customHeight="1" x14ac:dyDescent="0.25">
      <c r="A6" s="84"/>
      <c r="B6" s="32" t="s">
        <v>63</v>
      </c>
      <c r="C6" s="22">
        <v>50000</v>
      </c>
      <c r="D6" s="22">
        <v>15045</v>
      </c>
      <c r="E6" s="23">
        <f t="shared" si="0"/>
        <v>0.3009</v>
      </c>
      <c r="F6" s="21" t="s">
        <v>175</v>
      </c>
      <c r="G6" s="42">
        <f t="shared" ref="G6:G14" si="1">C6-D6</f>
        <v>34955</v>
      </c>
    </row>
    <row r="7" spans="1:7" ht="33" x14ac:dyDescent="0.25">
      <c r="A7" s="84"/>
      <c r="B7" s="32" t="s">
        <v>80</v>
      </c>
      <c r="C7" s="22">
        <v>20000</v>
      </c>
      <c r="D7" s="22">
        <v>4560</v>
      </c>
      <c r="E7" s="23">
        <f t="shared" si="0"/>
        <v>0.22800000000000001</v>
      </c>
      <c r="F7" s="21" t="s">
        <v>153</v>
      </c>
      <c r="G7" s="42">
        <f t="shared" si="1"/>
        <v>15440</v>
      </c>
    </row>
    <row r="8" spans="1:7" ht="58.5" customHeight="1" x14ac:dyDescent="0.25">
      <c r="A8" s="84"/>
      <c r="B8" s="32" t="s">
        <v>64</v>
      </c>
      <c r="C8" s="22">
        <v>50000</v>
      </c>
      <c r="D8" s="22">
        <v>27660</v>
      </c>
      <c r="E8" s="23">
        <f t="shared" si="0"/>
        <v>0.55320000000000003</v>
      </c>
      <c r="F8" s="21" t="s">
        <v>124</v>
      </c>
      <c r="G8" s="42">
        <f t="shared" si="1"/>
        <v>22340</v>
      </c>
    </row>
    <row r="9" spans="1:7" ht="96.75" customHeight="1" x14ac:dyDescent="0.25">
      <c r="A9" s="84"/>
      <c r="B9" s="32" t="s">
        <v>65</v>
      </c>
      <c r="C9" s="22">
        <v>50000</v>
      </c>
      <c r="D9" s="22">
        <v>50000</v>
      </c>
      <c r="E9" s="23">
        <f t="shared" si="0"/>
        <v>1</v>
      </c>
      <c r="F9" s="21" t="s">
        <v>123</v>
      </c>
      <c r="G9" s="42">
        <f t="shared" si="1"/>
        <v>0</v>
      </c>
    </row>
    <row r="10" spans="1:7" ht="48" customHeight="1" x14ac:dyDescent="0.25">
      <c r="A10" s="84"/>
      <c r="B10" s="32" t="s">
        <v>66</v>
      </c>
      <c r="C10" s="22">
        <v>10000</v>
      </c>
      <c r="D10" s="43"/>
      <c r="E10" s="23">
        <f t="shared" si="0"/>
        <v>0</v>
      </c>
      <c r="F10" s="21"/>
      <c r="G10" s="42">
        <f t="shared" si="1"/>
        <v>10000</v>
      </c>
    </row>
    <row r="11" spans="1:7" ht="99.75" x14ac:dyDescent="0.25">
      <c r="A11" s="84"/>
      <c r="B11" s="32" t="s">
        <v>67</v>
      </c>
      <c r="C11" s="22">
        <v>40000</v>
      </c>
      <c r="D11" s="43">
        <v>40000</v>
      </c>
      <c r="E11" s="23">
        <f t="shared" si="0"/>
        <v>1</v>
      </c>
      <c r="F11" s="21" t="s">
        <v>140</v>
      </c>
      <c r="G11" s="42">
        <f t="shared" si="1"/>
        <v>0</v>
      </c>
    </row>
    <row r="12" spans="1:7" ht="56.25" customHeight="1" x14ac:dyDescent="0.25">
      <c r="A12" s="40"/>
      <c r="B12" s="32" t="s">
        <v>93</v>
      </c>
      <c r="C12" s="22">
        <v>50000</v>
      </c>
      <c r="D12" s="43"/>
      <c r="E12" s="23">
        <f t="shared" si="0"/>
        <v>0</v>
      </c>
      <c r="F12" s="21"/>
      <c r="G12" s="42">
        <f t="shared" si="1"/>
        <v>50000</v>
      </c>
    </row>
    <row r="13" spans="1:7" ht="28.5" x14ac:dyDescent="0.25">
      <c r="A13" s="40"/>
      <c r="B13" s="36" t="s">
        <v>68</v>
      </c>
      <c r="C13" s="37">
        <v>70000</v>
      </c>
      <c r="D13" s="44">
        <v>70000</v>
      </c>
      <c r="E13" s="38">
        <f t="shared" si="0"/>
        <v>1</v>
      </c>
      <c r="F13" s="21" t="s">
        <v>141</v>
      </c>
      <c r="G13" s="42">
        <f t="shared" si="1"/>
        <v>0</v>
      </c>
    </row>
    <row r="14" spans="1:7" ht="30.75" customHeight="1" thickBot="1" x14ac:dyDescent="0.3">
      <c r="A14" s="24"/>
      <c r="B14" s="25" t="s">
        <v>42</v>
      </c>
      <c r="C14" s="26">
        <f>SUM(C5:C13)</f>
        <v>1000000</v>
      </c>
      <c r="D14" s="26">
        <f>SUM(D5:D13)</f>
        <v>207265</v>
      </c>
      <c r="E14" s="27">
        <f t="shared" si="0"/>
        <v>0.207265</v>
      </c>
      <c r="F14" s="51"/>
      <c r="G14" s="42">
        <f t="shared" si="1"/>
        <v>792735</v>
      </c>
    </row>
    <row r="15" spans="1:7" ht="17.25" thickTop="1" x14ac:dyDescent="0.25"/>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110年總表</vt:lpstr>
      <vt:lpstr>110新化水電</vt:lpstr>
      <vt:lpstr>行政作業費</vt:lpstr>
      <vt:lpstr>110崙頂</vt:lpstr>
      <vt:lpstr>110全興</vt:lpstr>
      <vt:lpstr>110唪口</vt:lpstr>
      <vt:lpstr>110唪口水電</vt:lpstr>
      <vt:lpstr>110北勢</vt:lpstr>
      <vt:lpstr>110協興</vt:lpstr>
      <vt:lpstr>110豐榮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2023-07-06T02:06:52Z</cp:lastPrinted>
  <dcterms:created xsi:type="dcterms:W3CDTF">2015-12-02T01:38:50Z</dcterms:created>
  <dcterms:modified xsi:type="dcterms:W3CDTF">2023-07-06T02:07:03Z</dcterms:modified>
</cp:coreProperties>
</file>