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4170" windowWidth="28860" windowHeight="8400"/>
  </bookViews>
  <sheets>
    <sheet name="109年總表" sheetId="1" r:id="rId1"/>
    <sheet name="109新化水電" sheetId="2" r:id="rId2"/>
    <sheet name="行政作業費" sheetId="10" r:id="rId3"/>
    <sheet name="109崙頂" sheetId="6" r:id="rId4"/>
    <sheet name="109全興" sheetId="7" r:id="rId5"/>
    <sheet name="109唪口" sheetId="4" r:id="rId6"/>
    <sheet name="109唪口水電" sheetId="3" r:id="rId7"/>
    <sheet name="109北勢" sheetId="5" r:id="rId8"/>
    <sheet name="109協興" sheetId="8" r:id="rId9"/>
    <sheet name="109豐榮" sheetId="9" r:id="rId10"/>
  </sheets>
  <calcPr calcId="125725"/>
</workbook>
</file>

<file path=xl/calcChain.xml><?xml version="1.0" encoding="utf-8"?>
<calcChain xmlns="http://schemas.openxmlformats.org/spreadsheetml/2006/main">
  <c r="G6" i="3"/>
  <c r="G5"/>
  <c r="D13" i="4"/>
  <c r="D11" i="1" l="1"/>
  <c r="D15"/>
  <c r="D16" i="9"/>
  <c r="A1" i="10"/>
  <c r="C13" i="4" l="1"/>
  <c r="E12"/>
  <c r="G12"/>
  <c r="E11"/>
  <c r="G11"/>
  <c r="C16" i="9"/>
  <c r="E15"/>
  <c r="G15"/>
  <c r="A2" i="6"/>
  <c r="A2" i="10"/>
  <c r="E6" i="7" l="1"/>
  <c r="E7"/>
  <c r="E14" i="9"/>
  <c r="G14"/>
  <c r="G6" i="7"/>
  <c r="C14"/>
  <c r="D14" i="8"/>
  <c r="D16" i="1" l="1"/>
  <c r="E6" i="3"/>
  <c r="B14" i="1"/>
  <c r="C14" s="1"/>
  <c r="D7" i="10"/>
  <c r="E14" i="1" s="1"/>
  <c r="C7" i="10"/>
  <c r="G6"/>
  <c r="E6"/>
  <c r="G5"/>
  <c r="E5"/>
  <c r="E7" l="1"/>
  <c r="F14" i="1"/>
  <c r="B15"/>
  <c r="C15" s="1"/>
  <c r="G14"/>
  <c r="E15"/>
  <c r="G7" i="10"/>
  <c r="G15" i="1" l="1"/>
  <c r="F15"/>
  <c r="C14" i="8"/>
  <c r="C15" i="5"/>
  <c r="E14"/>
  <c r="G14"/>
  <c r="E12" i="7"/>
  <c r="G12"/>
  <c r="A1" i="3" l="1"/>
  <c r="D15" i="5"/>
  <c r="D7" i="3"/>
  <c r="G7" s="1"/>
  <c r="D14" i="7"/>
  <c r="D14" i="6"/>
  <c r="G7" i="8"/>
  <c r="E7"/>
  <c r="C7" i="3"/>
  <c r="B12" i="1" s="1"/>
  <c r="C14" i="6"/>
  <c r="C6" i="2"/>
  <c r="A1" l="1"/>
  <c r="A1" i="8"/>
  <c r="A1" i="5"/>
  <c r="G5" i="2"/>
  <c r="E10" i="4" l="1"/>
  <c r="E6"/>
  <c r="E7"/>
  <c r="E8"/>
  <c r="E9"/>
  <c r="G10"/>
  <c r="G6"/>
  <c r="G7"/>
  <c r="G8"/>
  <c r="G9"/>
  <c r="E5" i="1" l="1"/>
  <c r="G13" i="6"/>
  <c r="G6"/>
  <c r="G7"/>
  <c r="G8"/>
  <c r="G9"/>
  <c r="G10"/>
  <c r="G11"/>
  <c r="G12"/>
  <c r="E10" i="1"/>
  <c r="B10"/>
  <c r="G12" i="9"/>
  <c r="E12"/>
  <c r="G11"/>
  <c r="E11"/>
  <c r="G10"/>
  <c r="E10"/>
  <c r="G9"/>
  <c r="E9"/>
  <c r="G8"/>
  <c r="E8"/>
  <c r="G7"/>
  <c r="E7"/>
  <c r="G6"/>
  <c r="E6"/>
  <c r="G13"/>
  <c r="E13"/>
  <c r="G5"/>
  <c r="E5"/>
  <c r="B9" i="1"/>
  <c r="G13" i="8"/>
  <c r="E13"/>
  <c r="G12"/>
  <c r="E12"/>
  <c r="G11"/>
  <c r="E11"/>
  <c r="G10"/>
  <c r="E10"/>
  <c r="G9"/>
  <c r="E9"/>
  <c r="G8"/>
  <c r="E8"/>
  <c r="G6"/>
  <c r="E6"/>
  <c r="G5"/>
  <c r="E5"/>
  <c r="E8" i="1"/>
  <c r="G13" i="5"/>
  <c r="E13"/>
  <c r="G12"/>
  <c r="E12"/>
  <c r="G11"/>
  <c r="E11"/>
  <c r="G10"/>
  <c r="E10"/>
  <c r="G9"/>
  <c r="E9"/>
  <c r="G8"/>
  <c r="E8"/>
  <c r="G7"/>
  <c r="E7"/>
  <c r="G6"/>
  <c r="E6"/>
  <c r="G5"/>
  <c r="E5"/>
  <c r="E7" i="1"/>
  <c r="G5" i="4"/>
  <c r="E5"/>
  <c r="E6" i="1"/>
  <c r="E14" i="7"/>
  <c r="G11"/>
  <c r="E11"/>
  <c r="G10"/>
  <c r="E10"/>
  <c r="G9"/>
  <c r="E9"/>
  <c r="G8"/>
  <c r="E8"/>
  <c r="G7"/>
  <c r="G13"/>
  <c r="E13"/>
  <c r="G5"/>
  <c r="E5"/>
  <c r="B5" i="1"/>
  <c r="E14" i="6"/>
  <c r="E12"/>
  <c r="E11"/>
  <c r="E10"/>
  <c r="E9"/>
  <c r="E8"/>
  <c r="E7"/>
  <c r="E6"/>
  <c r="E13"/>
  <c r="G5"/>
  <c r="E5"/>
  <c r="G14" l="1"/>
  <c r="E16" i="9"/>
  <c r="E14" i="8"/>
  <c r="G15" i="5"/>
  <c r="B8" i="1"/>
  <c r="G13" i="4"/>
  <c r="E13"/>
  <c r="B7" i="1"/>
  <c r="B6"/>
  <c r="G14" i="7"/>
  <c r="E9" i="1"/>
  <c r="G16" i="9"/>
  <c r="G14" i="8"/>
  <c r="E15" i="5"/>
  <c r="E12" i="1" l="1"/>
  <c r="E13" s="1"/>
  <c r="B13"/>
  <c r="C12"/>
  <c r="C10"/>
  <c r="G10" s="1"/>
  <c r="B4"/>
  <c r="C4" s="1"/>
  <c r="C6"/>
  <c r="G6" s="1"/>
  <c r="C5"/>
  <c r="G5" s="1"/>
  <c r="C8"/>
  <c r="G8" s="1"/>
  <c r="E5" i="3"/>
  <c r="D6" i="2"/>
  <c r="G6" s="1"/>
  <c r="E5"/>
  <c r="A2" i="9"/>
  <c r="A2" i="8"/>
  <c r="A2" i="7"/>
  <c r="A2" i="5"/>
  <c r="A2" i="4"/>
  <c r="A2" i="3"/>
  <c r="A2" i="2"/>
  <c r="A1" i="9"/>
  <c r="A1" i="7"/>
  <c r="A1" i="6"/>
  <c r="A1" i="4"/>
  <c r="C13" i="1" l="1"/>
  <c r="G13" s="1"/>
  <c r="G12"/>
  <c r="E7" i="3"/>
  <c r="E6" i="2"/>
  <c r="E4" i="1"/>
  <c r="G4" s="1"/>
  <c r="C9"/>
  <c r="G9" s="1"/>
  <c r="F8"/>
  <c r="C7"/>
  <c r="G7" s="1"/>
  <c r="F6"/>
  <c r="F10"/>
  <c r="F5"/>
  <c r="F12"/>
  <c r="F13" l="1"/>
  <c r="F4"/>
  <c r="E11"/>
  <c r="E16" s="1"/>
  <c r="F7"/>
  <c r="F9"/>
  <c r="B11"/>
  <c r="C11" l="1"/>
  <c r="G11" s="1"/>
  <c r="G16" s="1"/>
  <c r="B16"/>
  <c r="C16" s="1"/>
  <c r="F11" l="1"/>
  <c r="F16"/>
</calcChain>
</file>

<file path=xl/sharedStrings.xml><?xml version="1.0" encoding="utf-8"?>
<sst xmlns="http://schemas.openxmlformats.org/spreadsheetml/2006/main" count="224" uniqueCount="159">
  <si>
    <t>里       別</t>
  </si>
  <si>
    <t>計畫金額</t>
  </si>
  <si>
    <t>累計支用金額</t>
  </si>
  <si>
    <t>經費執行率</t>
  </si>
  <si>
    <t>備註</t>
  </si>
  <si>
    <t>新化區公所</t>
  </si>
  <si>
    <t>崙頂里</t>
  </si>
  <si>
    <t>全興里</t>
  </si>
  <si>
    <t>唪口里</t>
  </si>
  <si>
    <t>北勢里</t>
  </si>
  <si>
    <t>協興里</t>
  </si>
  <si>
    <t>豐榮里</t>
  </si>
  <si>
    <t>小計</t>
  </si>
  <si>
    <t>總計</t>
  </si>
  <si>
    <t>製表人員：           課室主管：               主辦會計：            機關首長：</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</si>
  <si>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</si>
  <si>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</si>
  <si>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</si>
  <si>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</si>
  <si>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</si>
  <si>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</si>
  <si>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</si>
  <si>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t>
    <phoneticPr fontId="3" type="noConversion"/>
  </si>
  <si>
    <t>小計</t>
    <phoneticPr fontId="3" type="noConversion"/>
  </si>
  <si>
    <t>新化區       (唪口里)</t>
    <phoneticPr fontId="3" type="noConversion"/>
  </si>
  <si>
    <t>崙頂里活動中心及里內公共設施整修及設備添購維修</t>
  </si>
  <si>
    <t>崙頂里環保義工隊辦理環保教育觀摩活動</t>
  </si>
  <si>
    <t>崙頂社區發展協會下長壽會辦理全里長者環保教育、觀摩活動</t>
  </si>
  <si>
    <t>崙頂社區發展協會下媽媽教室辦理全里媽媽環保教育、觀摩活動</t>
  </si>
  <si>
    <t>崙頂社區發展協會下巡守隊辦理環保教育、觀摩活動</t>
  </si>
  <si>
    <t>崙頂社區發展協會辦理全里環保教育、觀摩活動</t>
  </si>
  <si>
    <t>崙頂社區發展協會辦理節慶活動(父親節、母親節、重陽節、中秋節…等)結合環保教育宣導</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</si>
  <si>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</si>
  <si>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</si>
  <si>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</si>
  <si>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</si>
  <si>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</si>
  <si>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</si>
  <si>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</si>
  <si>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        (崙頂里)</t>
    <phoneticPr fontId="3" type="noConversion"/>
  </si>
  <si>
    <t>崙頂里柏油鋪設、維修及排水溝興建、維修工程</t>
    <phoneticPr fontId="3" type="noConversion"/>
  </si>
  <si>
    <t>崙頂里監視系統維修新設</t>
    <phoneticPr fontId="3" type="noConversion"/>
  </si>
  <si>
    <t>小計</t>
    <phoneticPr fontId="3" type="noConversion"/>
  </si>
  <si>
    <t>全興里</t>
    <phoneticPr fontId="3" type="noConversion"/>
  </si>
  <si>
    <t>全興里監視系統增設及維修</t>
  </si>
  <si>
    <t>全興社區發展協會辦理全里環保教育宣導暨觀摩活動</t>
  </si>
  <si>
    <t>全興環保義工隊環保教育宣導暨觀摩活動</t>
  </si>
  <si>
    <t>全興社區巡守隊辦理環保教育宣導暨觀摩活動，以及設備採購、勤務講習訓練</t>
  </si>
  <si>
    <t>全興里社區辦理節慶活動(父親節、母親節、重陽節、中秋節…等)結合環保教育宣導</t>
  </si>
  <si>
    <t>新化區        (唪口里)</t>
    <phoneticPr fontId="3" type="noConversion"/>
  </si>
  <si>
    <t>唪口里轄區道路路面及水溝整修、維護工程</t>
  </si>
  <si>
    <t>唪口里監視系統裝設維修工程</t>
    <phoneticPr fontId="3" type="noConversion"/>
  </si>
  <si>
    <t>唪口社區發展協會辦理全里環保教育宣導暨觀摩活動</t>
  </si>
  <si>
    <t>唪口社區發展協會長壽會辦理全里長者環保教育宣導暨觀摩活動</t>
  </si>
  <si>
    <t>唪口社區發展協會媽媽教室辦理全里婦女環保教育宣導暨觀摩活動</t>
  </si>
  <si>
    <t>唪口里環保義工隊辦理環保教育宣導暨觀摩活動</t>
  </si>
  <si>
    <t>唪口里社區一般住租戶之基本水電費之部分補貼 （含郵寄、雜支等作業費）</t>
    <phoneticPr fontId="3" type="noConversion"/>
  </si>
  <si>
    <t>新化區      (北勢里)</t>
    <phoneticPr fontId="3" type="noConversion"/>
  </si>
  <si>
    <t>北勢社區發展協會辦理全里環保教育宣導暨觀摩活動</t>
  </si>
  <si>
    <t>北勢社區長壽會辦理全里長者環保教育宣導暨觀摩活動</t>
  </si>
  <si>
    <t>北勢社區媽媽教室辦理全里婦女環保教育宣導暨觀摩活動</t>
  </si>
  <si>
    <t>北勢社區環保義工隊辦理環保教育宣導觀摩暨親子聯誼活動</t>
    <phoneticPr fontId="1" type="noConversion"/>
  </si>
  <si>
    <t>新化區      (協興里)</t>
    <phoneticPr fontId="3" type="noConversion"/>
  </si>
  <si>
    <t>協興里鋪設道路柏油及排水溝整修、維護及疏濬工程</t>
  </si>
  <si>
    <t>協興里活動中心設施維修及設備添購</t>
  </si>
  <si>
    <t>協興里社區發展協會辦理全里里民環保教育宣導暨觀摩活動</t>
  </si>
  <si>
    <t>協興里社區發展協會長壽會辦理全里長者環保教育宣導暨觀摩活動</t>
  </si>
  <si>
    <t>協興里社區發展協會媽媽教室辦理環保教育宣導暨觀摩活動</t>
  </si>
  <si>
    <t>協興里社區環保義工隊辦理環保教育宣導暨觀摩活動</t>
  </si>
  <si>
    <t>協興里監視系統維修工程</t>
    <phoneticPr fontId="1" type="noConversion"/>
  </si>
  <si>
    <t>新化區       (豐榮里)</t>
    <phoneticPr fontId="3" type="noConversion"/>
  </si>
  <si>
    <t>豐榮里道路柏油鋪設與排水溝整修工程</t>
  </si>
  <si>
    <t>豐榮里辦理環境整頓購置所需物品</t>
  </si>
  <si>
    <t>豐榮里辦理環境整頓僱工</t>
  </si>
  <si>
    <t>補助豐榮社區發展協會社團辦理全體里民環境保護教育宣導活動(如觀摩、研習、教育、宣導等)</t>
  </si>
  <si>
    <t>補助豐榮社區發展協會長壽會辦理全里老人環境保護教育宣導活動(如觀摩、研習、教育、宣導等)</t>
  </si>
  <si>
    <t>補助豐榮社區發展協會媽媽教室辦理環境保護教育宣導活動(如觀摩、研習、教育、宣導等)</t>
  </si>
  <si>
    <t>豐榮里辦理環保義工隊環保教育觀摩活動</t>
  </si>
  <si>
    <t>計畫核定     補助金額</t>
    <phoneticPr fontId="1" type="noConversion"/>
  </si>
  <si>
    <t>(豐榮、協興、北勢、全興、崙頂)社區一般住租戶之基本水電費之部分補貼(每人970元)</t>
    <phoneticPr fontId="3" type="noConversion"/>
  </si>
  <si>
    <t>(豐榮、協興、北勢、全興、崙頂)社區一般住租戶之基本水電費郵寄、雜支等作業費0.3%</t>
    <phoneticPr fontId="3" type="noConversion"/>
  </si>
  <si>
    <t xml:space="preserve">唪口里社區一般住租戶之基本水電費之部分補貼(每人1,740元) </t>
    <phoneticPr fontId="3" type="noConversion"/>
  </si>
  <si>
    <t>協興里環境造景.清潔綠美化(購置所需用品及僱工)</t>
  </si>
  <si>
    <t>補助里辦公處辦理節慶餐會活動</t>
  </si>
  <si>
    <t>全興里道路柏油鋪設維修及排水溝興建維修工程</t>
    <phoneticPr fontId="1" type="noConversion"/>
  </si>
  <si>
    <t>本期支用金額</t>
    <phoneticPr fontId="1" type="noConversion"/>
  </si>
  <si>
    <t>全興社區媽媽教室辦理全里媽媽環保教育宣導暨觀摩活動</t>
    <phoneticPr fontId="1" type="noConversion"/>
  </si>
  <si>
    <t>北勢里道路柏油鋪設、路燈裝設及排水溝整修維護工程</t>
    <phoneticPr fontId="1" type="noConversion"/>
  </si>
  <si>
    <t>北勢里辦理環境造景、清潔綠美化(購置所需物品及僱工)</t>
  </si>
  <si>
    <t>北勢社區巡守隊辦理環保教育宣導暨觀摩活動</t>
    <phoneticPr fontId="1" type="noConversion"/>
  </si>
  <si>
    <t>北勢里監視器整修維護工程</t>
    <phoneticPr fontId="1" type="noConversion"/>
  </si>
  <si>
    <t>行政作業費</t>
    <phoneticPr fontId="1" type="noConversion"/>
  </si>
  <si>
    <t>小計</t>
    <phoneticPr fontId="1" type="noConversion"/>
  </si>
  <si>
    <t>唪口里社區一般住租戶之基本水電費郵寄、雜支等作業費0.3%</t>
  </si>
  <si>
    <t>小計</t>
    <phoneticPr fontId="3" type="noConversion"/>
  </si>
  <si>
    <t>協興里辦理節慶(春節、母親節、父親節、中秋節、重陽節…等)結合環保教育宣導</t>
    <phoneticPr fontId="1" type="noConversion"/>
  </si>
  <si>
    <t>雇工進行環境整頓及綠化美化</t>
    <phoneticPr fontId="1" type="noConversion"/>
  </si>
  <si>
    <t>北勢里辦理全里環保教育宣導暨里民聯誼活動</t>
    <phoneticPr fontId="1" type="noConversion"/>
  </si>
  <si>
    <t>補助豐榮社區發展協會環保志工隊購置制服</t>
  </si>
  <si>
    <t>補助豐榮里民健康、文康、體育、藝文及宗教活動</t>
    <phoneticPr fontId="1" type="noConversion"/>
  </si>
  <si>
    <t>全興社區長壽會辦理全里長者環保教育宣導暨觀摩活動</t>
    <phoneticPr fontId="1" type="noConversion"/>
  </si>
  <si>
    <t>北勢里活動中心與里內公共設施，設備添購及維修</t>
    <phoneticPr fontId="1" type="noConversion"/>
  </si>
  <si>
    <t>豐榮里轄內監視器整修費</t>
    <phoneticPr fontId="1" type="noConversion"/>
  </si>
  <si>
    <t>唪口里辦理全里環保教育宣導暨里民聯誼活動</t>
    <phoneticPr fontId="1" type="noConversion"/>
  </si>
  <si>
    <t>唪口里環境清潔綠美化(購置所需物品及僱工)</t>
    <phoneticPr fontId="1" type="noConversion"/>
  </si>
  <si>
    <t>依據臺南市政府109年6月29日府環廢字第1090756231A號函辦理</t>
    <phoneticPr fontId="1" type="noConversion"/>
  </si>
  <si>
    <t>109/10/21支崙頂社區發展協會環保義工隊109年10月12-13日辦理暨環保教育觀摩員宜蘭南方澳、冬山鄉東山社區、羅東林業文化園區、白沙屯拱天宮等車資、住宿及餐費$99600</t>
    <phoneticPr fontId="1" type="noConversion"/>
  </si>
  <si>
    <t>109/11/15支崙頂社區發展協會109年11月01日辦理環保教育觀摩高雄橋頭糖廠文化園區、駁二藝術特區、旗津觀光市場、廣福社區等車資及便餐等費用</t>
    <phoneticPr fontId="1" type="noConversion"/>
  </si>
  <si>
    <t>109/10/05支全興社區發展協會109年8月9-10日辦理守望相助隊觀摩南科園區及自由廣場等車資及餐費$70000</t>
    <phoneticPr fontId="1" type="noConversion"/>
  </si>
  <si>
    <t>109/11/18支北勢社區發展協會109年11月7-8日辦理全里觀摩桃園八德埤塘生態公園、苗栗客家文化館等活動車資、保險及便餐等</t>
    <phoneticPr fontId="1" type="noConversion"/>
  </si>
  <si>
    <t>109/10/05支北勢社區發展協會109年9月19-20日辦理觀摩宜蘭縣臺灣戲劇館、羅東自然教育中心活動車資、住宿、保險及便餐等$90000</t>
    <phoneticPr fontId="1" type="noConversion"/>
  </si>
  <si>
    <t>109/10/23支北勢社區發展協會環保義工隊109年10月10-11日辦理宜蘭縣員山生態教育館、迷池環境學習中心等活動車資、住宿、便餐、保險等費用$97000</t>
    <phoneticPr fontId="1" type="noConversion"/>
  </si>
  <si>
    <t>109/11/23支豐榮社區發展協會109年10月29-30日辦理長壽會觀摩南科管理局、台灣蠶蜂昆蟲園區等活動車資、餐費、住宿、保險等費用$80000</t>
    <phoneticPr fontId="1" type="noConversion"/>
  </si>
  <si>
    <t>109/11/23支崙頂社區發展協會109年11月09日辦理媽媽教室環保教育觀摩嘉義梅山太平雲梯、太平老街、南科台南園區等活動車資及便餐、保險費用$30000</t>
    <phoneticPr fontId="1" type="noConversion"/>
  </si>
  <si>
    <t>1.109/12/08支全興里社區監視器故障維修開口契約維修費用共計29900元(108年525、109年29375元)$29375</t>
    <phoneticPr fontId="1" type="noConversion"/>
  </si>
  <si>
    <t>109/12/02支全興社區發展協會109年10月08日辦理長壽會長者環保教育觀摩嘉義酒廠環境教育園區活動車資、中、晚餐及保險等</t>
    <phoneticPr fontId="1" type="noConversion"/>
  </si>
  <si>
    <t>109/12/04支全興社區發展協會109年11月15日辦理媽媽教室觀摩嘉義縣新港鄉頂菜園社區及外傘頂洲、布袋港等車資、午晚餐、保險及接駁車等費用</t>
    <phoneticPr fontId="1" type="noConversion"/>
  </si>
  <si>
    <t>1.109/10/05支唪口社區發展協會109年7月26日辦理長壽會環保教育觀摩嘉義阿里山、奮起湖等活動車資、餐費、保險等$40000
2.109/10/05支唪口社區發展協會109年8月13-14日辦理長壽會環保教育觀摩南投、宜蘭、太平山、員山生態教育園區等活動車資、餐費、保險、門票等$80000</t>
    <phoneticPr fontId="1" type="noConversion"/>
  </si>
  <si>
    <t>1.109/10/07支唪口社區發展協會109年8月29-30日辦理媽媽教室環保教育觀摩台東富里、六十石山、卑南文化公園、環境教育中心等活動車資、餐費、保險、船票、紅布條等費用$60000</t>
    <phoneticPr fontId="1" type="noConversion"/>
  </si>
  <si>
    <t>109/11/23支唪口里社區監視器故障維修開口契約維修費用共計120139元(107年度支139元、108年度支60000元、109年度支60000元)$6001</t>
    <phoneticPr fontId="1" type="noConversion"/>
  </si>
  <si>
    <t>109/12/21支北勢社區發展協會辦理媽媽教室109年12月12-13日辦理嘉義觸口自然教育中心、苗栗客家文化館等社區環保觀摩教育活動車資.便餐.住宿.保險等費用</t>
    <phoneticPr fontId="1" type="noConversion"/>
  </si>
  <si>
    <t>110/01/05支協興里社區環保義工隊109.12.23辦理環保教育宣導暨觀摩東港大鵬灣、埼濕地公園等活動車資保險等$28484</t>
    <phoneticPr fontId="1" type="noConversion"/>
  </si>
  <si>
    <t>109/12/04支豐榮社區發展協會購置社區環保志工制服50件費用</t>
    <phoneticPr fontId="1" type="noConversion"/>
  </si>
  <si>
    <t>110/02/17支豐榮里社區監視器故障109年度維修開口契約維修費(凌揚科技系統有限公司)$49030</t>
    <phoneticPr fontId="1" type="noConversion"/>
  </si>
  <si>
    <t>1.110/03/18支崙頂里社區監視器故障維修開口契約維修費用共計71929元(108年1929、109年70000元)$68071</t>
    <phoneticPr fontId="1" type="noConversion"/>
  </si>
  <si>
    <t>1.109/10/14支豐榮社區發展協會109年9月5日辦理觀摩杉林溪森林生態渡假園區車資.早.午.晚餐、門票及保險等費用$70000
2.110/03/25支豐榮社區發展協會110年3月3-5日辦理觀摩金門國家公園機票、車資.早.午.晚餐及住宿費用(臺南市新化區豐榮社區發展協會)$90000</t>
    <phoneticPr fontId="1" type="noConversion"/>
  </si>
  <si>
    <t>剩餘款</t>
  </si>
  <si>
    <t>剩餘款</t>
    <phoneticPr fontId="1" type="noConversion"/>
  </si>
  <si>
    <t>109/12/21支唪口社區發展協會109年12月12-13日辦理環保教育觀摩大雪山、啞口觀景台、清水區藝術中心、鹿港玻璃館等活動車資、住宿、餐費、保險等$80000</t>
    <phoneticPr fontId="1" type="noConversion"/>
  </si>
  <si>
    <t>1.109/10/07支崙頂社區發展協會巡守隊109年9月18-19日辦理暨環保教育觀摩高雄仁武焚化廠、石梯坪風景區、親不知子海上古道等環境教育學習中心等活動車資及午餐等費用$20000
2.110/05/13支崙頂社區發展協會巡守隊110年5月1-2日辦理暨環保教育觀摩嘉義市焚化廠、滿月圓國家森林遊樂區、三峽老街等活動車資、住宿及餐費$40000</t>
    <phoneticPr fontId="1" type="noConversion"/>
  </si>
  <si>
    <t>1.110/05/25支唪口里共983人*1740元申請109年度回饋金補助水電費-農會(1710420)
2.110/05/25支唪口里共1484人*1740元申請109年度回饋金補助水電費-郵局$2582160</t>
    <phoneticPr fontId="1" type="noConversion"/>
  </si>
  <si>
    <t>110/.4/26支北勢里110年4月17日辦理觀摩彰化鹿港天后宮及老街、台中都會公園、梧棲漁港等車資、餐費、保險等費用98400元(108年度支13981元、109年度支84419元)$84419</t>
    <phoneticPr fontId="1" type="noConversion"/>
  </si>
  <si>
    <t>1.110/06/16支全興里鋪設道路柏油及排水溝整修、維護及疏濬工程費$422300</t>
    <phoneticPr fontId="1" type="noConversion"/>
  </si>
  <si>
    <t>1.110/07/20支豐榮里辦理道路柏油鋪設及排水溝整修維護工程費$79062</t>
    <phoneticPr fontId="1" type="noConversion"/>
  </si>
  <si>
    <t>1.110/07/23支109年度崙頂里鋪設道路柏油及排水溝整修.維護及疏濬工程-委監費(國稅局)$21253
2.110/07/23支109年度崙頂里鋪設道路柏油及排水溝整修.維護及疏濬工程(材試11215.空污1612)$306653</t>
    <phoneticPr fontId="1" type="noConversion"/>
  </si>
  <si>
    <t>109/11/03支豐榮社區發展協會109年8/11~10/27辦理經絡健康生活教育研習經費$17280
2.110/07/19支豐榮里購買電視螢幕顯示器(宏權科技有限公司)$16500</t>
    <phoneticPr fontId="1" type="noConversion"/>
  </si>
  <si>
    <t>1.109/09/29支全興里109年8月10-14日雇用沈文志辦理轄區環境整頓及綠美化工資.政二健(沈文志)$7643
2.109/09/29支全興里109年9月7-11日雇用沈文志辦理轄區環境整頓及綠美化工資.政二健(沈文志)$7643
3.109/10/16支全興里109年10月5-9日雇用沈文志辦理轄區環境整頓及綠美化工資.政二健(沈文志)$7643
4.109/11/26支全興里109年11/9-13.16-17雇用沈文志辦理轄區環境整頓及綠美化工資.政二健(沈文志)$10701
5.110/04/26支全興里110年3月1-5日及4月5-9日雇用沈文志辦理轄區環境整頓及綠美化工資.政二健(沈文志)$15317
6.110/08/05支全興里110年6月7-11日及7月5-9日雇用沈文志辦理轄區環境整頓及綠美化工資$1053</t>
    <phoneticPr fontId="1" type="noConversion"/>
  </si>
  <si>
    <t>1.110/10/27支唪口里110.10.23辦理環保教育觀摩竹山農會、杉林溪生態園區、松瀧岩瀑布等活動車資、便餐、保險等$60000</t>
    <phoneticPr fontId="1" type="noConversion"/>
  </si>
  <si>
    <t>1.110/10/14支北勢里190號後12號前排水溝加蓋工程$32147</t>
    <phoneticPr fontId="1" type="noConversion"/>
  </si>
  <si>
    <t>110/04/26支崙頂社區發展協會110年4月6-7日辦理長壽會環保教育觀摩中台禪寺、向山行政遊客中心車資、餐費等費用$30000
2.110/11/12支崙頂社區發展協會110年10/30-31辦理長壽會環保教育觀摩台東鸞山部落、東部海岸、俾南遺址、小野柳等活動車資、餐費等費用$40000</t>
    <phoneticPr fontId="1" type="noConversion"/>
  </si>
  <si>
    <t>1.109/10/12支崙頂社區發展協會109年9月26日辦理中秋節聯歡晚會暨環保教育宣導便餐28桌*3500費用$98000
2.109/11/09支崙頂社區發展協會109年10月24日辦理重陽節聯歡晚會暨環保教育宣導便餐10桌費用$30000
3.110/05/19支崙頂社區發展協會110年5月08日辦理母親節聯歡晚會暨環保教育宣導便餐9桌費用$30000
4.110/11/26支崙頂社區發展協會110年11/13(因疫情延期)辦理健行淨溪暨環保教育宣導餐費、保險及布條等費用$30300</t>
    <phoneticPr fontId="1" type="noConversion"/>
  </si>
  <si>
    <r>
      <t xml:space="preserve">1.109.10.12支豐榮里109年09月30日辦理里民中秋節聯誼及環保教育活動桌椅租用等$7000
</t>
    </r>
    <r>
      <rPr>
        <sz val="10"/>
        <color rgb="FFFF0000"/>
        <rFont val="標楷體"/>
        <family val="4"/>
        <charset val="136"/>
      </rPr>
      <t>2.110/12/13支豐榮里110.12.3辦理冬至聯歡音樂會暨環保教育宣導活動餐點、演出費、布條等費用$14407</t>
    </r>
    <phoneticPr fontId="1" type="noConversion"/>
  </si>
  <si>
    <t>1.110/05/14支唪口里110年5/6-7僱用鍾金龍辦理轄區環境綠美化工資$4497
2.110/10/14支唪口里110年10月7-8日僱用鍾金龍辦理轄區環境綠美化工資(鍾金龍)$4497
3.110/11/02支唪口里110年10月28日僱用鍾金龍辦理轄區環境綠美化工資(鍾金龍)$2249</t>
    <phoneticPr fontId="1" type="noConversion"/>
  </si>
  <si>
    <t>110/04/01支北勢里永新社區B區涼亭維修工程$17900
2.110/11/02支北勢里永新社區B區景觀地坪回填土工程$30000</t>
    <phoneticPr fontId="1" type="noConversion"/>
  </si>
  <si>
    <t>1.110/05/12支北勢里110年5月3-10日僱用陳黃雪珠辦理轄區環境整頓工資$3358
2.110/07/28支北勢里110年7月15-23僱用鄭水智及陳黃雪珠辦理轄區環境整頓工資(鄭水智)(陳黃雪珠)$25482
3.110/11/26支北勢里110年11/11-19僱用鄭水智及陳黃雪珠辦理轄區環境整頓工資(鄭水智)(陳黃雪珠)$25492</t>
    <phoneticPr fontId="1" type="noConversion"/>
  </si>
  <si>
    <t>1.110/05/25支唪口里共1484人*1740元申請109年度回饋金補助水電費-郵局2582160
2.110/06/02唪口里109年度回饋金補助水電費郵局-(大德路92號之5.羅庚欽歿)由家人謝碧艷繳回$-1740
3.110/06/3 109年度回饋金補助水電費-郵局退匯-唪口里(唪口83號-林百和*2)$-3480
4.110/06/03 109年度回饋金補助水電費-郵局退匯-唪口里(唪口85號之7-林清春*2)$-3480
5.110/0603 109年度回饋金補助水電費-郵局退匯-唪口里(唪口112號之5-陳禾睿)$-1740
6.110/11/05支唪口里109年度第2梯吳雅琪等7人水電補助費-郵局$12180
7.110/11/05支唪口里109年度第2梯蔡馨儀等3人水電補助費-農會$5220</t>
    <phoneticPr fontId="1" type="noConversion"/>
  </si>
  <si>
    <t>1.110/05/25支崙頂等5里共8641人*970元申請109年度回饋金補助水電費-郵局$8381770
2.110/05/25支崙頂等5里共5708人*970元申請109年度回饋金補助水電費-農會5536760
3.110/06/03109年度回饋金補助水電費-郵局退匯-崙頂里(崙子頂80號-王夢玲*2)$-1940
4.110/06/03 109年度回饋金補助水電費-郵局退匯-全興里(竹子腳247號之330-孫成龍)(竹子腳247號之474-林永坤)$-1940
5.110/06/03109年度回饋金補助水電費-郵局退匯-豐榮里(民治路43巷31號之1-莊雅竹)(信義路484巷36號六樓之2-鄭嘉慶)$-1940
6.110/06/03 109年度回饋金補助水電費-郵局退匯-協興里(正新路333號-萬勝忠*6)$-5820
7.110/06/03109年度回饋金補助水電費-郵局退匯-北勢里(北勢149號-王木水*2)$-1940
8.110/06/01收5里109年度回饋金補助水電費-(協興里忠孝路162號.孫清涼)農會帳戶銷戶-退匯$-970
9.110/06/01收5里109年度回饋金補助水電費-(協興里太平街150巷201號.邱文身*6)農會帳戶銷戶-退匯$-5820
10.110/06/03支109年度永康焚化爐回饋金匯款手續費代墊(陳映儒)$140
11.110/11/05支109年度回饋金補助水電費崙頂5里第2梯高煌順等61人*970元-郵局$59170
12.110/11/05支109年度回饋金補助水電費崙頂等5里第2梯林聖發等4人*970元-農會$3880</t>
    <phoneticPr fontId="1" type="noConversion"/>
  </si>
  <si>
    <t>1.110/12/13支購買夾板、膠帶、除膠劑、豆豆貼、無針釘書機、白板筆等公務用文具一批$9360</t>
    <phoneticPr fontId="1" type="noConversion"/>
  </si>
  <si>
    <t>1.110/11/22支豐榮里辦理環境綠美化購買棉手套、竹掃把、塑膠畚斗、垃圾袋、手推車...等物品$4781</t>
    <phoneticPr fontId="1" type="noConversion"/>
  </si>
  <si>
    <t>製表日期：111年2月8日</t>
    <phoneticPr fontId="1" type="noConversion"/>
  </si>
  <si>
    <r>
      <t xml:space="preserve">109/11/23支全興社區發展協會109年9月26日辦理統一社區慶祝中秋節聯歡晚會暨愛地球節能減碳資源回收活動蛋糕餐盒625份、布條、搭棚及雜支等$60000
</t>
    </r>
    <r>
      <rPr>
        <sz val="10"/>
        <color rgb="FFFF0000"/>
        <rFont val="標楷體"/>
        <family val="4"/>
        <charset val="136"/>
      </rPr>
      <t>110/12/23支全興社區發展協會110年12月11日辦理統一社區慶祝冬至節慶聯歡晚會暨愛地球節能減碳資源回收活動蛋糕餐盒625份、布條、搭蓬及雜支等</t>
    </r>
    <phoneticPr fontId="1" type="noConversion"/>
  </si>
  <si>
    <r>
      <t xml:space="preserve">109.10/29支全興社區發展協會109年9月19-20日辦理觀摩國立科博館及臺中刑務所等活動車資、住宿、保險、餐費等99000元(108年支20000元、109年支79000元)$79000
</t>
    </r>
    <r>
      <rPr>
        <sz val="10"/>
        <color rgb="FFFF0000"/>
        <rFont val="標楷體"/>
        <family val="4"/>
        <charset val="136"/>
      </rPr>
      <t>110/12/23支全興社區發展協會110年11月27-28日辦理觀摩描栗火炎山及竹東水資源等活動車資、住宿、保險、餐費等$41000</t>
    </r>
    <phoneticPr fontId="1" type="noConversion"/>
  </si>
  <si>
    <r>
      <t xml:space="preserve">109/11/25支109年10月24日全興里環保義工隊辦理環保教育觀摩南投雙龍彩色吊橋、紫南宮等活動車資及餐費等
</t>
    </r>
    <r>
      <rPr>
        <sz val="10"/>
        <color rgb="FFFF0000"/>
        <rFont val="標楷體"/>
        <family val="4"/>
        <charset val="136"/>
      </rPr>
      <t>111/1/17支全興里環保志工111年1月8-9日辦理羅東林業文化園區、武荖坑風景區等觀摩活動車資、住宿、餐費、保險等費用</t>
    </r>
    <phoneticPr fontId="1" type="noConversion"/>
  </si>
  <si>
    <t>1.110/12/29支北勢社區巡守隊110年12月19日辦理環保觀摩高雄市大樹區汙水處理廠及勝利星村活動車資、餐費、保險等費用$48000</t>
    <phoneticPr fontId="1" type="noConversion"/>
  </si>
  <si>
    <t>110/04/01支郵寄109年度崙頂等6里住戶水電補助申請表郵資825件*28元費用$23100
2.110/09/01支業務所需列表機碳粉匣8支$11748
3.110/11/12支109年度第二批住戶水電補助匯款匯費代墊$30
4.110/12/13支購買夾板、膠帶、除膠劑、豆豆貼、無針釘書機、白板筆等公務用文具一批$9360</t>
    <phoneticPr fontId="1" type="noConversion"/>
  </si>
  <si>
    <t>109/11/23支協興里社區109年度監視器故障維修開口契約維修費用共計123366元(107年豬50000元、108年度支23366元、109年度支50000元)$24034
2.111/01/10支協興里社區110年度監視器故障維修開口契約維修費用$19700</t>
    <phoneticPr fontId="1" type="noConversion"/>
  </si>
  <si>
    <t>1.109/10/23支唪口里環保義工109年10月13-14日辦理觀摩台東卑南遺址、池上客家文化、綠島等等車資、餐費、住宿、保險等費用(108年度支53180元、109年度支46620元)$46620
2.110/12/01支唪口里環保義工110年11月14-15日辦理觀摩羅東自然教育中心、礁溪、龜山島及蘭陽博物館等車資、餐費、住宿、保險等費用$73380</t>
    <phoneticPr fontId="1" type="noConversion"/>
  </si>
  <si>
    <t>臺南市新化區暨唪口里辦理
「109年度臺南市永康垃圾資源回收(焚化)廠營運階段回饋金」111年度1月份執行情況表</t>
    <phoneticPr fontId="1" type="noConversion"/>
  </si>
  <si>
    <t>回饋金剩餘          金額</t>
    <phoneticPr fontId="1" type="noConversion"/>
  </si>
</sst>
</file>

<file path=xl/styles.xml><?xml version="1.0" encoding="utf-8"?>
<styleSheet xmlns="http://schemas.openxmlformats.org/spreadsheetml/2006/main">
  <numFmts count="3">
    <numFmt numFmtId="42" formatCode="_-&quot;$&quot;* #,##0_-;\-&quot;$&quot;* #,##0_-;_-&quot;$&quot;* &quot;-&quot;_-;_-@_-"/>
    <numFmt numFmtId="176" formatCode="&quot;$&quot;#,##0"/>
    <numFmt numFmtId="177" formatCode="#,##0_ "/>
  </numFmts>
  <fonts count="16">
    <font>
      <sz val="12"/>
      <color theme="1"/>
      <name val="新細明體"/>
      <family val="2"/>
      <charset val="136"/>
      <scheme val="minor"/>
    </font>
    <font>
      <sz val="9"/>
      <name val="新細明體"/>
      <family val="2"/>
      <charset val="136"/>
      <scheme val="minor"/>
    </font>
    <font>
      <sz val="12"/>
      <name val="新細明體"/>
      <family val="1"/>
      <charset val="136"/>
    </font>
    <font>
      <sz val="9"/>
      <name val="新細明體"/>
      <family val="1"/>
      <charset val="136"/>
    </font>
    <font>
      <sz val="12"/>
      <name val="標楷體"/>
      <family val="4"/>
      <charset val="136"/>
    </font>
    <font>
      <sz val="17"/>
      <name val="標楷體"/>
      <family val="4"/>
      <charset val="136"/>
    </font>
    <font>
      <sz val="10"/>
      <name val="標楷體"/>
      <family val="4"/>
      <charset val="136"/>
    </font>
    <font>
      <sz val="16"/>
      <name val="標楷體"/>
      <family val="4"/>
      <charset val="136"/>
    </font>
    <font>
      <sz val="16"/>
      <color theme="1"/>
      <name val="標楷體"/>
      <family val="4"/>
      <charset val="136"/>
    </font>
    <font>
      <sz val="17"/>
      <color theme="1"/>
      <name val="標楷體"/>
      <family val="4"/>
      <charset val="136"/>
    </font>
    <font>
      <sz val="12"/>
      <color theme="1"/>
      <name val="標楷體"/>
      <family val="4"/>
      <charset val="136"/>
    </font>
    <font>
      <sz val="10"/>
      <color theme="1"/>
      <name val="標楷體"/>
      <family val="4"/>
      <charset val="136"/>
    </font>
    <font>
      <sz val="12"/>
      <color indexed="8"/>
      <name val="標楷體"/>
      <family val="4"/>
      <charset val="136"/>
    </font>
    <font>
      <sz val="13"/>
      <name val="標楷體"/>
      <family val="4"/>
      <charset val="136"/>
    </font>
    <font>
      <sz val="9"/>
      <name val="標楷體"/>
      <family val="4"/>
      <charset val="136"/>
    </font>
    <font>
      <sz val="10"/>
      <color rgb="FFFF0000"/>
      <name val="標楷體"/>
      <family val="4"/>
      <charset val="136"/>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s>
  <cellStyleXfs count="2">
    <xf numFmtId="0" fontId="0" fillId="0" borderId="0">
      <alignment vertical="center"/>
    </xf>
    <xf numFmtId="0" fontId="2" fillId="0" borderId="0">
      <alignment vertical="center"/>
    </xf>
  </cellStyleXfs>
  <cellXfs count="97">
    <xf numFmtId="0" fontId="0" fillId="0" borderId="0" xfId="0">
      <alignment vertical="center"/>
    </xf>
    <xf numFmtId="0" fontId="0" fillId="0" borderId="0" xfId="0" applyAlignment="1">
      <alignment vertical="center"/>
    </xf>
    <xf numFmtId="0" fontId="7" fillId="0" borderId="12" xfId="1" applyFont="1" applyBorder="1" applyAlignment="1">
      <alignment horizontal="center" vertical="center"/>
    </xf>
    <xf numFmtId="176" fontId="7" fillId="0" borderId="12" xfId="1" applyNumberFormat="1" applyFont="1" applyBorder="1" applyAlignment="1">
      <alignment horizontal="center" vertical="center" wrapText="1"/>
    </xf>
    <xf numFmtId="176" fontId="7" fillId="0" borderId="12" xfId="1" applyNumberFormat="1" applyFont="1" applyBorder="1" applyAlignment="1">
      <alignment horizontal="center" vertical="center"/>
    </xf>
    <xf numFmtId="42" fontId="7" fillId="0" borderId="12" xfId="1" applyNumberFormat="1" applyFont="1" applyBorder="1" applyAlignment="1">
      <alignment horizontal="center" vertical="center" wrapText="1"/>
    </xf>
    <xf numFmtId="0" fontId="7" fillId="0" borderId="1" xfId="1" applyFont="1" applyBorder="1" applyAlignment="1">
      <alignment horizontal="center" vertical="center"/>
    </xf>
    <xf numFmtId="176" fontId="7" fillId="0" borderId="1" xfId="1" applyNumberFormat="1" applyFont="1" applyBorder="1">
      <alignment vertical="center"/>
    </xf>
    <xf numFmtId="10" fontId="7" fillId="0" borderId="1" xfId="1" applyNumberFormat="1" applyFont="1" applyBorder="1">
      <alignment vertical="center"/>
    </xf>
    <xf numFmtId="0" fontId="7" fillId="0" borderId="1" xfId="1" applyFont="1" applyBorder="1">
      <alignment vertical="center"/>
    </xf>
    <xf numFmtId="10" fontId="7" fillId="0" borderId="12" xfId="1" applyNumberFormat="1" applyFont="1" applyBorder="1" applyAlignment="1">
      <alignment horizontal="center" vertical="center" wrapText="1"/>
    </xf>
    <xf numFmtId="176" fontId="8" fillId="0" borderId="1" xfId="1" applyNumberFormat="1" applyFont="1" applyBorder="1">
      <alignment vertical="center"/>
    </xf>
    <xf numFmtId="0" fontId="8" fillId="0" borderId="1" xfId="1" applyFont="1" applyBorder="1" applyAlignment="1">
      <alignment horizontal="center" vertical="center"/>
    </xf>
    <xf numFmtId="0" fontId="8" fillId="0" borderId="1" xfId="1" applyFont="1" applyBorder="1">
      <alignment vertical="center"/>
    </xf>
    <xf numFmtId="0" fontId="2" fillId="0" borderId="0" xfId="1">
      <alignment vertical="center"/>
    </xf>
    <xf numFmtId="0" fontId="4" fillId="0" borderId="0" xfId="1" applyFont="1">
      <alignment vertical="center"/>
    </xf>
    <xf numFmtId="0" fontId="7" fillId="0" borderId="0" xfId="1" applyFont="1">
      <alignment vertical="center"/>
    </xf>
    <xf numFmtId="176" fontId="7" fillId="0" borderId="1" xfId="1" applyNumberFormat="1" applyFont="1" applyBorder="1">
      <alignment vertical="center"/>
    </xf>
    <xf numFmtId="10" fontId="7" fillId="0" borderId="1" xfId="1" applyNumberFormat="1" applyFont="1" applyBorder="1">
      <alignment vertical="center"/>
    </xf>
    <xf numFmtId="0" fontId="4" fillId="0" borderId="2" xfId="0" applyFont="1" applyBorder="1">
      <alignment vertical="center"/>
    </xf>
    <xf numFmtId="0" fontId="4" fillId="0" borderId="1" xfId="0" applyFont="1" applyBorder="1" applyAlignment="1">
      <alignment horizontal="center" vertical="center"/>
    </xf>
    <xf numFmtId="42" fontId="4"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4" fillId="0" borderId="3" xfId="0" applyFont="1" applyBorder="1" applyAlignment="1">
      <alignment horizontal="center" vertical="center"/>
    </xf>
    <xf numFmtId="0" fontId="6" fillId="0" borderId="1" xfId="0" applyFont="1" applyBorder="1" applyAlignment="1">
      <alignment vertical="center" wrapText="1"/>
    </xf>
    <xf numFmtId="42" fontId="4" fillId="0" borderId="1" xfId="0" applyNumberFormat="1" applyFont="1" applyBorder="1">
      <alignment vertical="center"/>
    </xf>
    <xf numFmtId="10" fontId="4" fillId="0" borderId="1" xfId="0" applyNumberFormat="1" applyFont="1" applyBorder="1">
      <alignment vertical="center"/>
    </xf>
    <xf numFmtId="0" fontId="4" fillId="0" borderId="4" xfId="0" applyFont="1" applyBorder="1">
      <alignment vertical="center"/>
    </xf>
    <xf numFmtId="0" fontId="4" fillId="0" borderId="5" xfId="0" applyFont="1" applyBorder="1">
      <alignment vertical="center"/>
    </xf>
    <xf numFmtId="42" fontId="4" fillId="0" borderId="5" xfId="0" applyNumberFormat="1" applyFont="1" applyBorder="1">
      <alignment vertical="center"/>
    </xf>
    <xf numFmtId="10" fontId="4" fillId="0" borderId="5" xfId="0" applyNumberFormat="1" applyFont="1" applyBorder="1">
      <alignment vertical="center"/>
    </xf>
    <xf numFmtId="0" fontId="4" fillId="0" borderId="1" xfId="0" applyFont="1" applyFill="1" applyBorder="1" applyAlignment="1">
      <alignment vertical="center" wrapText="1"/>
    </xf>
    <xf numFmtId="0" fontId="4" fillId="0" borderId="1" xfId="0" applyFont="1" applyBorder="1">
      <alignment vertical="center"/>
    </xf>
    <xf numFmtId="0" fontId="4" fillId="0" borderId="13" xfId="0" applyFont="1" applyFill="1" applyBorder="1" applyAlignment="1">
      <alignment vertical="center" wrapText="1"/>
    </xf>
    <xf numFmtId="0" fontId="4" fillId="0" borderId="10" xfId="0" applyFont="1" applyBorder="1" applyAlignment="1">
      <alignment horizontal="center" vertical="center"/>
    </xf>
    <xf numFmtId="0" fontId="4" fillId="0" borderId="1" xfId="0" applyFont="1" applyFill="1" applyBorder="1" applyAlignment="1">
      <alignment horizontal="left" vertical="center" wrapText="1"/>
    </xf>
    <xf numFmtId="0" fontId="4" fillId="0" borderId="7" xfId="0" applyFont="1" applyBorder="1">
      <alignment vertical="center"/>
    </xf>
    <xf numFmtId="42" fontId="4" fillId="0" borderId="1" xfId="0" applyNumberFormat="1" applyFont="1" applyFill="1" applyBorder="1">
      <alignment vertical="center"/>
    </xf>
    <xf numFmtId="10" fontId="4" fillId="0" borderId="1" xfId="0" applyNumberFormat="1" applyFont="1" applyFill="1" applyBorder="1">
      <alignment vertical="center"/>
    </xf>
    <xf numFmtId="176" fontId="7" fillId="0" borderId="1" xfId="0" applyNumberFormat="1" applyFont="1" applyBorder="1">
      <alignment vertical="center"/>
    </xf>
    <xf numFmtId="176" fontId="8" fillId="0" borderId="1" xfId="0" applyNumberFormat="1" applyFont="1" applyBorder="1">
      <alignment vertical="center"/>
    </xf>
    <xf numFmtId="0" fontId="4" fillId="0" borderId="22" xfId="0" applyFont="1" applyFill="1" applyBorder="1" applyAlignment="1">
      <alignment horizontal="left" vertical="center" wrapText="1"/>
    </xf>
    <xf numFmtId="42" fontId="4" fillId="0" borderId="22" xfId="0" applyNumberFormat="1" applyFont="1" applyBorder="1">
      <alignment vertical="center"/>
    </xf>
    <xf numFmtId="10" fontId="4" fillId="0" borderId="22" xfId="0" applyNumberFormat="1" applyFont="1" applyBorder="1">
      <alignment vertical="center"/>
    </xf>
    <xf numFmtId="0" fontId="4" fillId="0" borderId="22" xfId="0" applyFont="1" applyFill="1" applyBorder="1" applyAlignment="1">
      <alignment vertical="center" wrapText="1"/>
    </xf>
    <xf numFmtId="42" fontId="4" fillId="0" borderId="22" xfId="0" applyNumberFormat="1" applyFont="1" applyFill="1" applyBorder="1">
      <alignment vertical="center"/>
    </xf>
    <xf numFmtId="10" fontId="4" fillId="0" borderId="22" xfId="0" applyNumberFormat="1" applyFont="1" applyFill="1" applyBorder="1">
      <alignment vertical="center"/>
    </xf>
    <xf numFmtId="0" fontId="4" fillId="0" borderId="8" xfId="0" applyFont="1" applyBorder="1" applyAlignment="1">
      <alignment horizontal="center" vertical="center" wrapText="1"/>
    </xf>
    <xf numFmtId="0" fontId="11" fillId="0" borderId="1" xfId="0" applyFont="1" applyBorder="1" applyAlignment="1">
      <alignment vertical="center" wrapText="1"/>
    </xf>
    <xf numFmtId="42" fontId="4" fillId="0" borderId="3" xfId="0" applyNumberFormat="1" applyFont="1" applyBorder="1">
      <alignment vertical="center"/>
    </xf>
    <xf numFmtId="42" fontId="10" fillId="0" borderId="1" xfId="0" applyNumberFormat="1" applyFont="1" applyBorder="1">
      <alignment vertical="center"/>
    </xf>
    <xf numFmtId="42" fontId="10" fillId="0" borderId="22" xfId="0" applyNumberFormat="1" applyFont="1" applyBorder="1">
      <alignment vertical="center"/>
    </xf>
    <xf numFmtId="0" fontId="4" fillId="0" borderId="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177" fontId="12" fillId="0" borderId="1" xfId="0" applyNumberFormat="1" applyFont="1" applyFill="1" applyBorder="1" applyAlignment="1">
      <alignment horizontal="right" vertical="center"/>
    </xf>
    <xf numFmtId="0" fontId="4" fillId="0" borderId="24" xfId="0" applyFont="1" applyBorder="1" applyAlignment="1">
      <alignment horizontal="center" vertical="center" wrapText="1"/>
    </xf>
    <xf numFmtId="0" fontId="13" fillId="0" borderId="1" xfId="0" applyFont="1" applyFill="1" applyBorder="1" applyAlignment="1">
      <alignment horizontal="center" vertical="center" wrapText="1"/>
    </xf>
    <xf numFmtId="177" fontId="4" fillId="0" borderId="1" xfId="0" applyNumberFormat="1" applyFont="1" applyFill="1" applyBorder="1" applyAlignment="1">
      <alignment horizontal="right" vertical="center"/>
    </xf>
    <xf numFmtId="0" fontId="9" fillId="0" borderId="0" xfId="0" applyFont="1" applyAlignment="1">
      <alignment vertical="center" wrapText="1"/>
    </xf>
    <xf numFmtId="0" fontId="4" fillId="0" borderId="8" xfId="0" applyFont="1" applyBorder="1" applyAlignment="1">
      <alignment horizontal="center" vertical="center" wrapText="1"/>
    </xf>
    <xf numFmtId="0" fontId="10" fillId="0" borderId="1" xfId="0" applyFont="1" applyBorder="1">
      <alignment vertical="center"/>
    </xf>
    <xf numFmtId="0" fontId="10" fillId="0" borderId="5" xfId="0" applyFont="1" applyBorder="1">
      <alignment vertical="center"/>
    </xf>
    <xf numFmtId="0" fontId="10" fillId="0" borderId="11" xfId="0" applyFont="1" applyBorder="1">
      <alignment vertical="center"/>
    </xf>
    <xf numFmtId="0" fontId="4" fillId="0" borderId="16" xfId="0" applyFont="1" applyBorder="1" applyAlignment="1">
      <alignment horizontal="center" vertical="center"/>
    </xf>
    <xf numFmtId="0" fontId="4" fillId="0" borderId="1" xfId="0" applyFont="1" applyBorder="1" applyAlignment="1">
      <alignment horizontal="center" vertical="center" wrapText="1"/>
    </xf>
    <xf numFmtId="42" fontId="6" fillId="0" borderId="3" xfId="0" applyNumberFormat="1" applyFont="1" applyBorder="1">
      <alignment vertical="center"/>
    </xf>
    <xf numFmtId="42" fontId="6" fillId="0" borderId="6" xfId="0" applyNumberFormat="1" applyFont="1" applyBorder="1">
      <alignment vertical="center"/>
    </xf>
    <xf numFmtId="0" fontId="14" fillId="0" borderId="1" xfId="0" applyFont="1" applyBorder="1" applyAlignment="1">
      <alignment vertical="center" wrapText="1"/>
    </xf>
    <xf numFmtId="0" fontId="6" fillId="0" borderId="1" xfId="0" applyFont="1" applyFill="1" applyBorder="1" applyAlignment="1">
      <alignment vertical="center" wrapText="1"/>
    </xf>
    <xf numFmtId="0" fontId="6" fillId="0" borderId="22" xfId="0" applyFont="1" applyFill="1" applyBorder="1" applyAlignment="1">
      <alignment vertical="center" wrapText="1"/>
    </xf>
    <xf numFmtId="0" fontId="4" fillId="0" borderId="1" xfId="0" applyFont="1" applyBorder="1" applyAlignment="1">
      <alignment horizontal="center" vertical="center" wrapText="1"/>
    </xf>
    <xf numFmtId="0" fontId="6" fillId="0" borderId="1" xfId="0" applyFont="1" applyBorder="1" applyAlignment="1">
      <alignment horizontal="left" vertical="top" wrapText="1"/>
    </xf>
    <xf numFmtId="0" fontId="6" fillId="0" borderId="22" xfId="0" applyFont="1" applyBorder="1" applyAlignment="1">
      <alignment horizontal="left" vertical="top" wrapText="1"/>
    </xf>
    <xf numFmtId="0" fontId="6" fillId="0" borderId="10" xfId="0" applyFont="1" applyBorder="1" applyAlignment="1">
      <alignment vertical="center" wrapText="1"/>
    </xf>
    <xf numFmtId="0" fontId="6" fillId="0" borderId="23" xfId="0" applyFont="1" applyBorder="1" applyAlignment="1">
      <alignment vertical="center" wrapText="1"/>
    </xf>
    <xf numFmtId="176" fontId="4" fillId="0" borderId="1" xfId="1" applyNumberFormat="1" applyFont="1" applyBorder="1" applyAlignment="1">
      <alignment vertical="center" wrapText="1"/>
    </xf>
    <xf numFmtId="0" fontId="4" fillId="0" borderId="1" xfId="0" applyFont="1" applyBorder="1" applyAlignment="1">
      <alignment vertical="center" wrapText="1"/>
    </xf>
    <xf numFmtId="0" fontId="7" fillId="0" borderId="0" xfId="1" applyFont="1" applyAlignment="1">
      <alignment horizontal="center" vertical="center" wrapText="1"/>
    </xf>
    <xf numFmtId="0" fontId="7" fillId="0" borderId="0" xfId="1" applyFont="1" applyAlignment="1">
      <alignment horizontal="center" vertical="center"/>
    </xf>
    <xf numFmtId="0" fontId="5" fillId="0" borderId="0" xfId="0" applyFont="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9" fillId="0" borderId="0" xfId="0" applyFont="1" applyAlignment="1">
      <alignment horizontal="center" vertical="center" wrapText="1"/>
    </xf>
    <xf numFmtId="0" fontId="4" fillId="0" borderId="1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4" xfId="0" applyFont="1" applyBorder="1" applyAlignment="1">
      <alignment horizontal="center" vertical="center" wrapText="1"/>
    </xf>
    <xf numFmtId="0" fontId="4" fillId="0" borderId="21" xfId="0" applyFont="1" applyBorder="1" applyAlignment="1">
      <alignment horizontal="center" vertical="center"/>
    </xf>
    <xf numFmtId="0" fontId="4" fillId="0" borderId="1" xfId="0" applyFont="1" applyBorder="1" applyAlignment="1">
      <alignment horizontal="center" vertical="center" wrapText="1"/>
    </xf>
  </cellXfs>
  <cellStyles count="2">
    <cellStyle name="一般" xfId="0" builtinId="0"/>
    <cellStyle name="一般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H19"/>
  <sheetViews>
    <sheetView tabSelected="1" workbookViewId="0">
      <selection activeCell="G4" sqref="G4"/>
    </sheetView>
  </sheetViews>
  <sheetFormatPr defaultRowHeight="16.5"/>
  <cols>
    <col min="1" max="1" width="16.25" customWidth="1"/>
    <col min="2" max="2" width="17.125" customWidth="1"/>
    <col min="3" max="3" width="17.625" bestFit="1" customWidth="1"/>
    <col min="4" max="4" width="17.625" customWidth="1"/>
    <col min="5" max="5" width="17.125" customWidth="1"/>
    <col min="6" max="6" width="13.125" customWidth="1"/>
    <col min="7" max="7" width="18.25" customWidth="1"/>
    <col min="8" max="8" width="8.875" customWidth="1"/>
  </cols>
  <sheetData>
    <row r="1" spans="1:8" ht="71.25" customHeight="1">
      <c r="A1" s="79" t="s">
        <v>157</v>
      </c>
      <c r="B1" s="80"/>
      <c r="C1" s="80"/>
      <c r="D1" s="80"/>
      <c r="E1" s="80"/>
      <c r="F1" s="80"/>
      <c r="G1" s="80"/>
      <c r="H1" s="80"/>
    </row>
    <row r="2" spans="1:8" s="1" customFormat="1" ht="33" customHeight="1" thickBot="1">
      <c r="A2" s="1" t="s">
        <v>149</v>
      </c>
    </row>
    <row r="3" spans="1:8" ht="42.75" thickTop="1">
      <c r="A3" s="2" t="s">
        <v>0</v>
      </c>
      <c r="B3" s="3" t="s">
        <v>78</v>
      </c>
      <c r="C3" s="4" t="s">
        <v>1</v>
      </c>
      <c r="D3" s="4" t="s">
        <v>85</v>
      </c>
      <c r="E3" s="3" t="s">
        <v>2</v>
      </c>
      <c r="F3" s="10" t="s">
        <v>3</v>
      </c>
      <c r="G3" s="5" t="s">
        <v>158</v>
      </c>
      <c r="H3" s="2" t="s">
        <v>4</v>
      </c>
    </row>
    <row r="4" spans="1:8" ht="21">
      <c r="A4" s="6" t="s">
        <v>5</v>
      </c>
      <c r="B4" s="7">
        <f>'109新化水電'!C6</f>
        <v>14553812</v>
      </c>
      <c r="C4" s="39">
        <f t="shared" ref="C4:C16" si="0">B4</f>
        <v>14553812</v>
      </c>
      <c r="D4" s="39"/>
      <c r="E4" s="11">
        <f>'109新化水電'!D6</f>
        <v>13961350</v>
      </c>
      <c r="F4" s="8">
        <f t="shared" ref="F4:F16" si="1">E4/C4</f>
        <v>0.95929162751312169</v>
      </c>
      <c r="G4" s="7">
        <f t="shared" ref="G4:G15" si="2">SUM(C4-E4)</f>
        <v>592462</v>
      </c>
      <c r="H4" s="9"/>
    </row>
    <row r="5" spans="1:8" ht="21">
      <c r="A5" s="12" t="s">
        <v>6</v>
      </c>
      <c r="B5" s="11">
        <f>'109崙頂'!C14</f>
        <v>1000000</v>
      </c>
      <c r="C5" s="40">
        <f t="shared" si="0"/>
        <v>1000000</v>
      </c>
      <c r="D5" s="40"/>
      <c r="E5" s="11">
        <f>'109崙頂'!D14</f>
        <v>942877</v>
      </c>
      <c r="F5" s="18">
        <f t="shared" si="1"/>
        <v>0.94287699999999997</v>
      </c>
      <c r="G5" s="17">
        <f t="shared" si="2"/>
        <v>57123</v>
      </c>
      <c r="H5" s="13"/>
    </row>
    <row r="6" spans="1:8" ht="21">
      <c r="A6" s="12" t="s">
        <v>7</v>
      </c>
      <c r="B6" s="11">
        <f>'109全興'!C14</f>
        <v>1000000</v>
      </c>
      <c r="C6" s="40">
        <f t="shared" si="0"/>
        <v>1000000</v>
      </c>
      <c r="D6" s="40">
        <v>35000</v>
      </c>
      <c r="E6" s="11">
        <f>'109全興'!D14</f>
        <v>971675</v>
      </c>
      <c r="F6" s="18">
        <f t="shared" si="1"/>
        <v>0.97167499999999996</v>
      </c>
      <c r="G6" s="17">
        <f t="shared" si="2"/>
        <v>28325</v>
      </c>
      <c r="H6" s="13"/>
    </row>
    <row r="7" spans="1:8" ht="21">
      <c r="A7" s="12" t="s">
        <v>8</v>
      </c>
      <c r="B7" s="11">
        <f>'109唪口'!C13</f>
        <v>1000000</v>
      </c>
      <c r="C7" s="40">
        <f>B7</f>
        <v>1000000</v>
      </c>
      <c r="D7" s="40"/>
      <c r="E7" s="11">
        <f>'109唪口'!D13</f>
        <v>457244</v>
      </c>
      <c r="F7" s="18">
        <f t="shared" si="1"/>
        <v>0.45724399999999998</v>
      </c>
      <c r="G7" s="17">
        <f t="shared" si="2"/>
        <v>542756</v>
      </c>
      <c r="H7" s="13"/>
    </row>
    <row r="8" spans="1:8" ht="21">
      <c r="A8" s="12" t="s">
        <v>9</v>
      </c>
      <c r="B8" s="11">
        <f>'109北勢'!C15</f>
        <v>1000000</v>
      </c>
      <c r="C8" s="40">
        <f t="shared" si="0"/>
        <v>1000000</v>
      </c>
      <c r="D8" s="40"/>
      <c r="E8" s="11">
        <f>'109北勢'!D15</f>
        <v>648808</v>
      </c>
      <c r="F8" s="18">
        <f t="shared" si="1"/>
        <v>0.64880800000000005</v>
      </c>
      <c r="G8" s="17">
        <f t="shared" si="2"/>
        <v>351192</v>
      </c>
      <c r="H8" s="13"/>
    </row>
    <row r="9" spans="1:8" ht="21">
      <c r="A9" s="12" t="s">
        <v>10</v>
      </c>
      <c r="B9" s="11">
        <f>'109協興'!C14</f>
        <v>1000000</v>
      </c>
      <c r="C9" s="40">
        <f t="shared" si="0"/>
        <v>1000000</v>
      </c>
      <c r="D9" s="40">
        <v>19700</v>
      </c>
      <c r="E9" s="11">
        <f>'109協興'!D14</f>
        <v>72218</v>
      </c>
      <c r="F9" s="18">
        <f t="shared" si="1"/>
        <v>7.2218000000000004E-2</v>
      </c>
      <c r="G9" s="17">
        <f t="shared" si="2"/>
        <v>927782</v>
      </c>
      <c r="H9" s="13"/>
    </row>
    <row r="10" spans="1:8" ht="21">
      <c r="A10" s="12" t="s">
        <v>11</v>
      </c>
      <c r="B10" s="11">
        <f>'109豐榮'!C16</f>
        <v>1000000</v>
      </c>
      <c r="C10" s="40">
        <f t="shared" si="0"/>
        <v>1000000</v>
      </c>
      <c r="D10" s="40"/>
      <c r="E10" s="11">
        <f>'109豐榮'!D16</f>
        <v>458060</v>
      </c>
      <c r="F10" s="18">
        <f t="shared" si="1"/>
        <v>0.45806000000000002</v>
      </c>
      <c r="G10" s="17">
        <f t="shared" si="2"/>
        <v>541940</v>
      </c>
      <c r="H10" s="13"/>
    </row>
    <row r="11" spans="1:8" ht="21">
      <c r="A11" s="12" t="s">
        <v>12</v>
      </c>
      <c r="B11" s="11">
        <f>SUM(B4:B10)</f>
        <v>20553812</v>
      </c>
      <c r="C11" s="40">
        <f t="shared" si="0"/>
        <v>20553812</v>
      </c>
      <c r="D11" s="40">
        <f>SUM(D4:D10)</f>
        <v>54700</v>
      </c>
      <c r="E11" s="11">
        <f>SUM(E4:E10)</f>
        <v>17512232</v>
      </c>
      <c r="F11" s="18">
        <f t="shared" si="1"/>
        <v>0.85201869122866358</v>
      </c>
      <c r="G11" s="17">
        <f t="shared" si="2"/>
        <v>3041580</v>
      </c>
      <c r="H11" s="13"/>
    </row>
    <row r="12" spans="1:8" ht="21">
      <c r="A12" s="12" t="s">
        <v>8</v>
      </c>
      <c r="B12" s="11">
        <f>'109唪口水電'!C7</f>
        <v>4590917</v>
      </c>
      <c r="C12" s="40">
        <f t="shared" si="0"/>
        <v>4590917</v>
      </c>
      <c r="E12" s="11">
        <f>'109唪口水電'!D7</f>
        <v>4299540</v>
      </c>
      <c r="F12" s="18">
        <f t="shared" si="1"/>
        <v>0.93653185191542343</v>
      </c>
      <c r="G12" s="17">
        <f t="shared" si="2"/>
        <v>291377</v>
      </c>
      <c r="H12" s="9"/>
    </row>
    <row r="13" spans="1:8" ht="21">
      <c r="A13" s="12" t="s">
        <v>12</v>
      </c>
      <c r="B13" s="11">
        <f>SUM(B12)</f>
        <v>4590917</v>
      </c>
      <c r="C13" s="40">
        <f t="shared" si="0"/>
        <v>4590917</v>
      </c>
      <c r="D13" s="40">
        <v>0</v>
      </c>
      <c r="E13" s="11">
        <f>SUM(E12)</f>
        <v>4299540</v>
      </c>
      <c r="F13" s="18">
        <f t="shared" si="1"/>
        <v>0.93653185191542343</v>
      </c>
      <c r="G13" s="17">
        <f t="shared" si="2"/>
        <v>291377</v>
      </c>
      <c r="H13" s="13"/>
    </row>
    <row r="14" spans="1:8" ht="21">
      <c r="A14" s="12" t="s">
        <v>91</v>
      </c>
      <c r="B14" s="11">
        <f>行政作業費!C7</f>
        <v>52191</v>
      </c>
      <c r="C14" s="40">
        <f>B14</f>
        <v>52191</v>
      </c>
      <c r="D14" s="40"/>
      <c r="E14" s="11">
        <f>行政作業費!D7</f>
        <v>44238</v>
      </c>
      <c r="F14" s="18">
        <f t="shared" si="1"/>
        <v>0.84761740529976437</v>
      </c>
      <c r="G14" s="17">
        <f t="shared" si="2"/>
        <v>7953</v>
      </c>
      <c r="H14" s="9"/>
    </row>
    <row r="15" spans="1:8" ht="21">
      <c r="A15" s="12" t="s">
        <v>92</v>
      </c>
      <c r="B15" s="11">
        <f>B14</f>
        <v>52191</v>
      </c>
      <c r="C15" s="40">
        <f>B15</f>
        <v>52191</v>
      </c>
      <c r="D15" s="40">
        <f>D14</f>
        <v>0</v>
      </c>
      <c r="E15" s="11">
        <f>E14</f>
        <v>44238</v>
      </c>
      <c r="F15" s="18">
        <f t="shared" si="1"/>
        <v>0.84761740529976437</v>
      </c>
      <c r="G15" s="17">
        <f t="shared" si="2"/>
        <v>7953</v>
      </c>
      <c r="H15" s="13"/>
    </row>
    <row r="16" spans="1:8" ht="21">
      <c r="A16" s="6" t="s">
        <v>13</v>
      </c>
      <c r="B16" s="7">
        <f>SUM(B11+B13+B15)</f>
        <v>25196920</v>
      </c>
      <c r="C16" s="39">
        <f t="shared" si="0"/>
        <v>25196920</v>
      </c>
      <c r="D16" s="39">
        <f>D11+D13+D15</f>
        <v>54700</v>
      </c>
      <c r="E16" s="11">
        <f>SUM(E11+E13+E15)</f>
        <v>21856010</v>
      </c>
      <c r="F16" s="18">
        <f t="shared" si="1"/>
        <v>0.86740800066039814</v>
      </c>
      <c r="G16" s="17">
        <f>G11+G13+G15</f>
        <v>3340910</v>
      </c>
      <c r="H16" s="9"/>
    </row>
    <row r="17" spans="1:8">
      <c r="A17" s="15" t="s">
        <v>105</v>
      </c>
      <c r="B17" s="14"/>
      <c r="C17" s="14"/>
      <c r="D17" s="14"/>
      <c r="E17" s="14"/>
      <c r="F17" s="14"/>
      <c r="G17" s="14"/>
      <c r="H17" s="14"/>
    </row>
    <row r="18" spans="1:8" ht="21">
      <c r="A18" s="16" t="s">
        <v>14</v>
      </c>
    </row>
    <row r="19" spans="1:8" ht="5.25" customHeight="1"/>
  </sheetData>
  <mergeCells count="1">
    <mergeCell ref="A1:H1"/>
  </mergeCells>
  <phoneticPr fontId="1" type="noConversion"/>
  <pageMargins left="0.70866141732283472" right="0.70866141732283472" top="0.74803149606299213" bottom="0.74803149606299213" header="0.31496062992125984" footer="0.31496062992125984"/>
  <pageSetup paperSize="9" orientation="landscape" verticalDpi="0" r:id="rId1"/>
</worksheet>
</file>

<file path=xl/worksheets/sheet10.xml><?xml version="1.0" encoding="utf-8"?>
<worksheet xmlns="http://schemas.openxmlformats.org/spreadsheetml/2006/main" xmlns:r="http://schemas.openxmlformats.org/officeDocument/2006/relationships">
  <dimension ref="A1:H17"/>
  <sheetViews>
    <sheetView topLeftCell="A10" workbookViewId="0">
      <selection activeCell="F6" sqref="F6"/>
    </sheetView>
  </sheetViews>
  <sheetFormatPr defaultRowHeight="16.5"/>
  <cols>
    <col min="1" max="1" width="7.375" customWidth="1"/>
    <col min="2" max="2" width="30.75" customWidth="1"/>
    <col min="3" max="5" width="15.75" customWidth="1"/>
    <col min="6" max="6" width="38.75" customWidth="1"/>
    <col min="7" max="7" width="12.875" customWidth="1"/>
  </cols>
  <sheetData>
    <row r="1" spans="1:8" ht="75" customHeight="1">
      <c r="A1" s="87" t="str">
        <f>'109年總表'!A1</f>
        <v>臺南市新化區暨唪口里辦理
「109年度臺南市永康垃圾資源回收(焚化)廠營運階段回饋金」111年度1月份執行情況表</v>
      </c>
      <c r="B1" s="87"/>
      <c r="C1" s="87"/>
      <c r="D1" s="87"/>
      <c r="E1" s="87"/>
      <c r="F1" s="87"/>
      <c r="G1" s="87"/>
      <c r="H1" s="87"/>
    </row>
    <row r="2" spans="1:8" ht="17.25" thickBot="1">
      <c r="A2" t="str">
        <f>'109年總表'!A2</f>
        <v>製表日期：111年2月8日</v>
      </c>
    </row>
    <row r="3" spans="1:8" ht="17.25" customHeight="1" thickTop="1">
      <c r="A3" s="82" t="s">
        <v>32</v>
      </c>
      <c r="B3" s="84" t="s">
        <v>33</v>
      </c>
      <c r="C3" s="84"/>
      <c r="D3" s="84"/>
      <c r="E3" s="84"/>
      <c r="F3" s="84"/>
      <c r="G3" s="19"/>
    </row>
    <row r="4" spans="1:8">
      <c r="A4" s="83"/>
      <c r="B4" s="20" t="s">
        <v>34</v>
      </c>
      <c r="C4" s="21" t="s">
        <v>35</v>
      </c>
      <c r="D4" s="21" t="s">
        <v>36</v>
      </c>
      <c r="E4" s="22" t="s">
        <v>37</v>
      </c>
      <c r="F4" s="20" t="s">
        <v>38</v>
      </c>
      <c r="G4" s="23" t="s">
        <v>126</v>
      </c>
    </row>
    <row r="5" spans="1:8" ht="32.25" customHeight="1">
      <c r="A5" s="96" t="s">
        <v>70</v>
      </c>
      <c r="B5" s="31" t="s">
        <v>71</v>
      </c>
      <c r="C5" s="25">
        <v>200000</v>
      </c>
      <c r="D5" s="25">
        <v>79062</v>
      </c>
      <c r="E5" s="26">
        <f t="shared" ref="E5:E16" si="0">D5/C5</f>
        <v>0.39530999999999999</v>
      </c>
      <c r="F5" s="69" t="s">
        <v>133</v>
      </c>
      <c r="G5" s="49">
        <f>C5-D5</f>
        <v>120938</v>
      </c>
    </row>
    <row r="6" spans="1:8" ht="42.75">
      <c r="A6" s="96"/>
      <c r="B6" s="31" t="s">
        <v>72</v>
      </c>
      <c r="C6" s="25">
        <v>20000</v>
      </c>
      <c r="D6" s="50">
        <v>4781</v>
      </c>
      <c r="E6" s="26">
        <f>D6/C6</f>
        <v>0.23905000000000001</v>
      </c>
      <c r="F6" s="74" t="s">
        <v>148</v>
      </c>
      <c r="G6" s="49">
        <f>C6-D6</f>
        <v>15219</v>
      </c>
    </row>
    <row r="7" spans="1:8">
      <c r="A7" s="96"/>
      <c r="B7" s="31" t="s">
        <v>73</v>
      </c>
      <c r="C7" s="25">
        <v>30000</v>
      </c>
      <c r="D7" s="50"/>
      <c r="E7" s="26">
        <f t="shared" si="0"/>
        <v>0</v>
      </c>
      <c r="F7" s="70"/>
      <c r="G7" s="49">
        <f t="shared" ref="G7:G16" si="1">C7-D7</f>
        <v>30000</v>
      </c>
    </row>
    <row r="8" spans="1:8" ht="90" customHeight="1">
      <c r="A8" s="96"/>
      <c r="B8" s="31" t="s">
        <v>83</v>
      </c>
      <c r="C8" s="25">
        <v>140000</v>
      </c>
      <c r="D8" s="25">
        <v>21407</v>
      </c>
      <c r="E8" s="26">
        <f t="shared" si="0"/>
        <v>0.15290714285714285</v>
      </c>
      <c r="F8" s="70" t="s">
        <v>141</v>
      </c>
      <c r="G8" s="49">
        <f t="shared" si="1"/>
        <v>118593</v>
      </c>
    </row>
    <row r="9" spans="1:8" ht="99.75">
      <c r="A9" s="96"/>
      <c r="B9" s="31" t="s">
        <v>74</v>
      </c>
      <c r="C9" s="37">
        <v>160000</v>
      </c>
      <c r="D9" s="37">
        <v>160000</v>
      </c>
      <c r="E9" s="38">
        <f t="shared" si="0"/>
        <v>1</v>
      </c>
      <c r="F9" s="70" t="s">
        <v>125</v>
      </c>
      <c r="G9" s="49">
        <f t="shared" si="1"/>
        <v>0</v>
      </c>
    </row>
    <row r="10" spans="1:8" ht="49.5">
      <c r="A10" s="96"/>
      <c r="B10" s="44" t="s">
        <v>75</v>
      </c>
      <c r="C10" s="45">
        <v>80000</v>
      </c>
      <c r="D10" s="45">
        <v>80000</v>
      </c>
      <c r="E10" s="46">
        <f t="shared" si="0"/>
        <v>1</v>
      </c>
      <c r="F10" s="70" t="s">
        <v>112</v>
      </c>
      <c r="G10" s="49">
        <f t="shared" si="1"/>
        <v>0</v>
      </c>
    </row>
    <row r="11" spans="1:8" ht="49.5">
      <c r="A11" s="96"/>
      <c r="B11" s="44" t="s">
        <v>76</v>
      </c>
      <c r="C11" s="45">
        <v>30000</v>
      </c>
      <c r="D11" s="45"/>
      <c r="E11" s="46">
        <f t="shared" si="0"/>
        <v>0</v>
      </c>
      <c r="F11" s="70"/>
      <c r="G11" s="49">
        <f t="shared" si="1"/>
        <v>30000</v>
      </c>
    </row>
    <row r="12" spans="1:8" ht="77.25" customHeight="1">
      <c r="A12" s="52"/>
      <c r="B12" s="44" t="s">
        <v>77</v>
      </c>
      <c r="C12" s="45">
        <v>140000</v>
      </c>
      <c r="D12" s="45"/>
      <c r="E12" s="46">
        <f t="shared" si="0"/>
        <v>0</v>
      </c>
      <c r="F12" s="71"/>
      <c r="G12" s="49">
        <f t="shared" si="1"/>
        <v>140000</v>
      </c>
    </row>
    <row r="13" spans="1:8" ht="40.5" customHeight="1">
      <c r="A13" s="54"/>
      <c r="B13" s="31" t="s">
        <v>98</v>
      </c>
      <c r="C13" s="25">
        <v>30000</v>
      </c>
      <c r="D13" s="50">
        <v>30000</v>
      </c>
      <c r="E13" s="26">
        <f>D13/C13</f>
        <v>1</v>
      </c>
      <c r="F13" s="73" t="s">
        <v>122</v>
      </c>
      <c r="G13" s="49">
        <f>C13-D13</f>
        <v>0</v>
      </c>
    </row>
    <row r="14" spans="1:8" ht="57">
      <c r="A14" s="66"/>
      <c r="B14" s="31" t="s">
        <v>99</v>
      </c>
      <c r="C14" s="25">
        <v>120000</v>
      </c>
      <c r="D14" s="51">
        <v>33780</v>
      </c>
      <c r="E14" s="26">
        <f>D14/C14</f>
        <v>0.28149999999999997</v>
      </c>
      <c r="F14" s="74" t="s">
        <v>135</v>
      </c>
      <c r="G14" s="49">
        <f>C14-D14</f>
        <v>86220</v>
      </c>
    </row>
    <row r="15" spans="1:8" ht="35.25" customHeight="1">
      <c r="A15" s="72"/>
      <c r="B15" s="44" t="s">
        <v>102</v>
      </c>
      <c r="C15" s="42">
        <v>50000</v>
      </c>
      <c r="D15" s="51">
        <v>49030</v>
      </c>
      <c r="E15" s="43">
        <f>D15/C15</f>
        <v>0.98060000000000003</v>
      </c>
      <c r="F15" s="74" t="s">
        <v>123</v>
      </c>
      <c r="G15" s="49">
        <f>C15-D15</f>
        <v>970</v>
      </c>
    </row>
    <row r="16" spans="1:8" ht="17.25" thickBot="1">
      <c r="A16" s="32"/>
      <c r="B16" s="28" t="s">
        <v>42</v>
      </c>
      <c r="C16" s="29">
        <f>SUM(C5:C15)</f>
        <v>1000000</v>
      </c>
      <c r="D16" s="29">
        <f>SUM(D5:D15)</f>
        <v>458060</v>
      </c>
      <c r="E16" s="30">
        <f t="shared" si="0"/>
        <v>0.45806000000000002</v>
      </c>
      <c r="F16" s="28"/>
      <c r="G16" s="49">
        <f t="shared" si="1"/>
        <v>541940</v>
      </c>
    </row>
    <row r="17" ht="17.25" thickTop="1"/>
  </sheetData>
  <mergeCells count="4">
    <mergeCell ref="A1:H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70" orientation="landscape" verticalDpi="0" r:id="rId1"/>
</worksheet>
</file>

<file path=xl/worksheets/sheet2.xml><?xml version="1.0" encoding="utf-8"?>
<worksheet xmlns="http://schemas.openxmlformats.org/spreadsheetml/2006/main" xmlns:r="http://schemas.openxmlformats.org/officeDocument/2006/relationships">
  <dimension ref="A1:H7"/>
  <sheetViews>
    <sheetView topLeftCell="A4" workbookViewId="0">
      <selection activeCell="J5" sqref="J5"/>
    </sheetView>
  </sheetViews>
  <sheetFormatPr defaultRowHeight="16.5"/>
  <cols>
    <col min="1" max="1" width="7" customWidth="1"/>
    <col min="2" max="2" width="28.125" customWidth="1"/>
    <col min="3" max="5" width="15.75" customWidth="1"/>
    <col min="6" max="6" width="36.75" customWidth="1"/>
    <col min="7" max="7" width="13.125" bestFit="1" customWidth="1"/>
  </cols>
  <sheetData>
    <row r="1" spans="1:8" ht="72.75" customHeight="1">
      <c r="A1" s="81" t="str">
        <f>'109年總表'!A1</f>
        <v>臺南市新化區暨唪口里辦理
「109年度臺南市永康垃圾資源回收(焚化)廠營運階段回饋金」111年度1月份執行情況表</v>
      </c>
      <c r="B1" s="81"/>
      <c r="C1" s="81"/>
      <c r="D1" s="81"/>
      <c r="E1" s="81"/>
      <c r="F1" s="81"/>
      <c r="G1" s="81"/>
      <c r="H1" s="81"/>
    </row>
    <row r="2" spans="1:8" ht="17.25" thickBot="1">
      <c r="A2" t="str">
        <f>'109年總表'!A2</f>
        <v>製表日期：111年2月8日</v>
      </c>
    </row>
    <row r="3" spans="1:8" ht="17.25" thickTop="1">
      <c r="A3" s="82" t="s">
        <v>15</v>
      </c>
      <c r="B3" s="84" t="s">
        <v>16</v>
      </c>
      <c r="C3" s="84"/>
      <c r="D3" s="84"/>
      <c r="E3" s="84"/>
      <c r="F3" s="84"/>
      <c r="G3" s="19"/>
    </row>
    <row r="4" spans="1:8" ht="35.25" customHeight="1">
      <c r="A4" s="83"/>
      <c r="B4" s="20" t="s">
        <v>17</v>
      </c>
      <c r="C4" s="21" t="s">
        <v>18</v>
      </c>
      <c r="D4" s="21" t="s">
        <v>19</v>
      </c>
      <c r="E4" s="22" t="s">
        <v>20</v>
      </c>
      <c r="F4" s="20" t="s">
        <v>21</v>
      </c>
      <c r="G4" s="23" t="s">
        <v>127</v>
      </c>
    </row>
    <row r="5" spans="1:8" ht="399">
      <c r="A5" s="65" t="s">
        <v>22</v>
      </c>
      <c r="B5" s="55" t="s">
        <v>79</v>
      </c>
      <c r="C5" s="56">
        <v>14553812</v>
      </c>
      <c r="D5" s="25">
        <v>13961350</v>
      </c>
      <c r="E5" s="26">
        <f>D5/C5</f>
        <v>0.95929162751312169</v>
      </c>
      <c r="F5" s="24" t="s">
        <v>146</v>
      </c>
      <c r="G5" s="67">
        <f>C5-D5</f>
        <v>592462</v>
      </c>
    </row>
    <row r="6" spans="1:8" ht="17.25" thickBot="1">
      <c r="A6" s="27"/>
      <c r="B6" s="28" t="s">
        <v>23</v>
      </c>
      <c r="C6" s="29">
        <f>SUM(C5:C5)</f>
        <v>14553812</v>
      </c>
      <c r="D6" s="29">
        <f>SUM(D5)</f>
        <v>13961350</v>
      </c>
      <c r="E6" s="30">
        <f>D6/C6</f>
        <v>0.95929162751312169</v>
      </c>
      <c r="F6" s="28"/>
      <c r="G6" s="68">
        <f>C6-D6</f>
        <v>592462</v>
      </c>
    </row>
    <row r="7" spans="1:8" ht="17.25" thickTop="1"/>
  </sheetData>
  <mergeCells count="3">
    <mergeCell ref="A1:H1"/>
    <mergeCell ref="A3:A4"/>
    <mergeCell ref="B3:F3"/>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3.xml><?xml version="1.0" encoding="utf-8"?>
<worksheet xmlns="http://schemas.openxmlformats.org/spreadsheetml/2006/main" xmlns:r="http://schemas.openxmlformats.org/officeDocument/2006/relationships">
  <dimension ref="A1:H8"/>
  <sheetViews>
    <sheetView topLeftCell="A4" workbookViewId="0">
      <selection activeCell="N5" sqref="N5"/>
    </sheetView>
  </sheetViews>
  <sheetFormatPr defaultRowHeight="16.5"/>
  <cols>
    <col min="1" max="1" width="14.125" customWidth="1"/>
    <col min="2" max="2" width="15.125" customWidth="1"/>
    <col min="3" max="3" width="13.875" customWidth="1"/>
    <col min="4" max="4" width="13.375" customWidth="1"/>
    <col min="5" max="5" width="15.125" customWidth="1"/>
    <col min="6" max="6" width="18.5" customWidth="1"/>
    <col min="7" max="7" width="27.25" customWidth="1"/>
    <col min="8" max="8" width="7.625" hidden="1" customWidth="1"/>
  </cols>
  <sheetData>
    <row r="1" spans="1:8" ht="99.75" customHeight="1">
      <c r="A1" s="81" t="str">
        <f>'109年總表'!A1</f>
        <v>臺南市新化區暨唪口里辦理
「109年度臺南市永康垃圾資源回收(焚化)廠營運階段回饋金」111年度1月份執行情況表</v>
      </c>
      <c r="B1" s="81"/>
      <c r="C1" s="81"/>
      <c r="D1" s="81"/>
      <c r="E1" s="81"/>
      <c r="F1" s="81"/>
      <c r="G1" s="81"/>
      <c r="H1" s="81"/>
    </row>
    <row r="2" spans="1:8" ht="17.25" thickBot="1">
      <c r="A2" t="str">
        <f>'109年總表'!A2</f>
        <v>製表日期：111年2月8日</v>
      </c>
    </row>
    <row r="3" spans="1:8" ht="17.25" thickTop="1">
      <c r="A3" s="82" t="s">
        <v>15</v>
      </c>
      <c r="B3" s="84" t="s">
        <v>33</v>
      </c>
      <c r="C3" s="84"/>
      <c r="D3" s="84"/>
      <c r="E3" s="84"/>
      <c r="F3" s="84"/>
      <c r="G3" s="19"/>
    </row>
    <row r="4" spans="1:8">
      <c r="A4" s="83"/>
      <c r="B4" s="20" t="s">
        <v>17</v>
      </c>
      <c r="C4" s="21" t="s">
        <v>35</v>
      </c>
      <c r="D4" s="21" t="s">
        <v>19</v>
      </c>
      <c r="E4" s="22" t="s">
        <v>20</v>
      </c>
      <c r="F4" s="20" t="s">
        <v>21</v>
      </c>
      <c r="G4" s="23" t="s">
        <v>126</v>
      </c>
    </row>
    <row r="5" spans="1:8" ht="82.5" customHeight="1">
      <c r="A5" s="85" t="s">
        <v>22</v>
      </c>
      <c r="B5" s="55" t="s">
        <v>93</v>
      </c>
      <c r="C5" s="56">
        <v>8399</v>
      </c>
      <c r="D5" s="56">
        <v>8399</v>
      </c>
      <c r="E5" s="26">
        <f>D5/C5</f>
        <v>1</v>
      </c>
      <c r="F5" s="24" t="s">
        <v>147</v>
      </c>
      <c r="G5" s="67">
        <f>C5-D5</f>
        <v>0</v>
      </c>
    </row>
    <row r="6" spans="1:8" ht="213.75">
      <c r="A6" s="86"/>
      <c r="B6" s="55" t="s">
        <v>80</v>
      </c>
      <c r="C6" s="56">
        <v>43792</v>
      </c>
      <c r="D6" s="25">
        <v>35839</v>
      </c>
      <c r="E6" s="26">
        <f>D6/C6</f>
        <v>0.81839148702959441</v>
      </c>
      <c r="F6" s="24" t="s">
        <v>154</v>
      </c>
      <c r="G6" s="67">
        <f t="shared" ref="G6:G7" si="0">C6-D6</f>
        <v>7953</v>
      </c>
    </row>
    <row r="7" spans="1:8" ht="17.25" thickBot="1">
      <c r="A7" s="27"/>
      <c r="B7" s="28" t="s">
        <v>94</v>
      </c>
      <c r="C7" s="29">
        <f>SUM(C5:C6)</f>
        <v>52191</v>
      </c>
      <c r="D7" s="29">
        <f>D5+D6</f>
        <v>44238</v>
      </c>
      <c r="E7" s="26">
        <f>D7/C7</f>
        <v>0.84761740529976437</v>
      </c>
      <c r="F7" s="28"/>
      <c r="G7" s="67">
        <f t="shared" si="0"/>
        <v>7953</v>
      </c>
    </row>
    <row r="8" spans="1:8" ht="17.25" thickTop="1"/>
  </sheetData>
  <mergeCells count="4">
    <mergeCell ref="A1:H1"/>
    <mergeCell ref="A3:A4"/>
    <mergeCell ref="B3:F3"/>
    <mergeCell ref="A5:A6"/>
  </mergeCells>
  <phoneticPr fontId="1" type="noConversion"/>
  <pageMargins left="0.70866141732283472" right="0.70866141732283472" top="0.74803149606299213" bottom="0.74803149606299213" header="0.31496062992125984" footer="0.31496062992125984"/>
  <pageSetup paperSize="9" scale="95" orientation="landscape" verticalDpi="0" r:id="rId1"/>
</worksheet>
</file>

<file path=xl/worksheets/sheet4.xml><?xml version="1.0" encoding="utf-8"?>
<worksheet xmlns="http://schemas.openxmlformats.org/spreadsheetml/2006/main" xmlns:r="http://schemas.openxmlformats.org/officeDocument/2006/relationships">
  <dimension ref="A1:H14"/>
  <sheetViews>
    <sheetView topLeftCell="A10" workbookViewId="0">
      <selection activeCell="C12" sqref="C12"/>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9.5" customHeight="1">
      <c r="A1" s="87" t="str">
        <f>'109年總表'!A1</f>
        <v>臺南市新化區暨唪口里辦理
「109年度臺南市永康垃圾資源回收(焚化)廠營運階段回饋金」111年度1月份執行情況表</v>
      </c>
      <c r="B1" s="87"/>
      <c r="C1" s="87"/>
      <c r="D1" s="87"/>
      <c r="E1" s="87"/>
      <c r="F1" s="87"/>
      <c r="G1" s="87"/>
      <c r="H1" s="87"/>
    </row>
    <row r="2" spans="1:8" ht="17.25" thickBot="1">
      <c r="A2" t="str">
        <f>'109年總表'!A2</f>
        <v>製表日期：111年2月8日</v>
      </c>
    </row>
    <row r="3" spans="1:8" ht="17.25" customHeight="1" thickTop="1">
      <c r="A3" s="82" t="s">
        <v>32</v>
      </c>
      <c r="B3" s="84" t="s">
        <v>33</v>
      </c>
      <c r="C3" s="84"/>
      <c r="D3" s="84"/>
      <c r="E3" s="84"/>
      <c r="F3" s="84"/>
      <c r="G3" s="19"/>
    </row>
    <row r="4" spans="1:8">
      <c r="A4" s="83"/>
      <c r="B4" s="20" t="s">
        <v>34</v>
      </c>
      <c r="C4" s="21" t="s">
        <v>35</v>
      </c>
      <c r="D4" s="21" t="s">
        <v>36</v>
      </c>
      <c r="E4" s="22" t="s">
        <v>37</v>
      </c>
      <c r="F4" s="20" t="s">
        <v>38</v>
      </c>
      <c r="G4" s="23" t="s">
        <v>126</v>
      </c>
    </row>
    <row r="5" spans="1:8" ht="54.75" customHeight="1">
      <c r="A5" s="88" t="s">
        <v>39</v>
      </c>
      <c r="B5" s="35" t="s">
        <v>40</v>
      </c>
      <c r="C5" s="25">
        <v>350000</v>
      </c>
      <c r="D5" s="25">
        <v>327906</v>
      </c>
      <c r="E5" s="26">
        <f t="shared" ref="E5:E14" si="0">D5/C5</f>
        <v>0.93687428571428566</v>
      </c>
      <c r="F5" s="69" t="s">
        <v>134</v>
      </c>
      <c r="G5" s="49">
        <f>C5-D5</f>
        <v>22094</v>
      </c>
    </row>
    <row r="6" spans="1:8" ht="39" customHeight="1">
      <c r="A6" s="89"/>
      <c r="B6" s="31" t="s">
        <v>25</v>
      </c>
      <c r="C6" s="25">
        <v>20000</v>
      </c>
      <c r="D6" s="25"/>
      <c r="E6" s="26">
        <f t="shared" si="0"/>
        <v>0</v>
      </c>
      <c r="F6" s="69"/>
      <c r="G6" s="49">
        <f t="shared" ref="G6:G14" si="1">C6-D6</f>
        <v>20000</v>
      </c>
    </row>
    <row r="7" spans="1:8" ht="57">
      <c r="A7" s="89"/>
      <c r="B7" s="31" t="s">
        <v>26</v>
      </c>
      <c r="C7" s="25">
        <v>100000</v>
      </c>
      <c r="D7" s="25">
        <v>99600</v>
      </c>
      <c r="E7" s="26">
        <f t="shared" si="0"/>
        <v>0.996</v>
      </c>
      <c r="F7" s="70" t="s">
        <v>106</v>
      </c>
      <c r="G7" s="49">
        <f t="shared" si="1"/>
        <v>400</v>
      </c>
    </row>
    <row r="8" spans="1:8" ht="74.25" customHeight="1">
      <c r="A8" s="89"/>
      <c r="B8" s="31" t="s">
        <v>27</v>
      </c>
      <c r="C8" s="25">
        <v>70000</v>
      </c>
      <c r="D8" s="25">
        <v>70000</v>
      </c>
      <c r="E8" s="26">
        <f t="shared" si="0"/>
        <v>1</v>
      </c>
      <c r="F8" s="69" t="s">
        <v>139</v>
      </c>
      <c r="G8" s="49">
        <f t="shared" si="1"/>
        <v>0</v>
      </c>
    </row>
    <row r="9" spans="1:8" ht="49.5">
      <c r="A9" s="89"/>
      <c r="B9" s="31" t="s">
        <v>28</v>
      </c>
      <c r="C9" s="25">
        <v>30000</v>
      </c>
      <c r="D9" s="25">
        <v>30000</v>
      </c>
      <c r="E9" s="26">
        <f t="shared" si="0"/>
        <v>1</v>
      </c>
      <c r="F9" s="69" t="s">
        <v>113</v>
      </c>
      <c r="G9" s="49">
        <f t="shared" si="1"/>
        <v>0</v>
      </c>
    </row>
    <row r="10" spans="1:8" ht="114">
      <c r="A10" s="89"/>
      <c r="B10" s="31" t="s">
        <v>29</v>
      </c>
      <c r="C10" s="25">
        <v>60000</v>
      </c>
      <c r="D10" s="25">
        <v>60000</v>
      </c>
      <c r="E10" s="26">
        <f t="shared" si="0"/>
        <v>1</v>
      </c>
      <c r="F10" s="70" t="s">
        <v>129</v>
      </c>
      <c r="G10" s="49">
        <f t="shared" si="1"/>
        <v>0</v>
      </c>
    </row>
    <row r="11" spans="1:8" ht="57">
      <c r="A11" s="89"/>
      <c r="B11" s="31" t="s">
        <v>30</v>
      </c>
      <c r="C11" s="25">
        <v>100000</v>
      </c>
      <c r="D11" s="25">
        <v>99000</v>
      </c>
      <c r="E11" s="26">
        <f t="shared" si="0"/>
        <v>0.99</v>
      </c>
      <c r="F11" s="70" t="s">
        <v>107</v>
      </c>
      <c r="G11" s="49">
        <f t="shared" si="1"/>
        <v>1000</v>
      </c>
    </row>
    <row r="12" spans="1:8" ht="171">
      <c r="A12" s="89"/>
      <c r="B12" s="31" t="s">
        <v>31</v>
      </c>
      <c r="C12" s="25">
        <v>200000</v>
      </c>
      <c r="D12" s="25">
        <v>188300</v>
      </c>
      <c r="E12" s="26">
        <f t="shared" si="0"/>
        <v>0.9415</v>
      </c>
      <c r="F12" s="70" t="s">
        <v>140</v>
      </c>
      <c r="G12" s="49">
        <f t="shared" si="1"/>
        <v>11700</v>
      </c>
    </row>
    <row r="13" spans="1:8" ht="42.75">
      <c r="A13" s="57"/>
      <c r="B13" s="31" t="s">
        <v>41</v>
      </c>
      <c r="C13" s="25">
        <v>70000</v>
      </c>
      <c r="D13" s="50">
        <v>68071</v>
      </c>
      <c r="E13" s="26">
        <f>D13/C13</f>
        <v>0.97244285714285716</v>
      </c>
      <c r="F13" s="24" t="s">
        <v>124</v>
      </c>
      <c r="G13" s="49">
        <f>C13-D13</f>
        <v>1929</v>
      </c>
    </row>
    <row r="14" spans="1:8">
      <c r="A14" s="32"/>
      <c r="B14" s="32" t="s">
        <v>42</v>
      </c>
      <c r="C14" s="25">
        <f>SUM(C5:C13)</f>
        <v>1000000</v>
      </c>
      <c r="D14" s="25">
        <f>SUM(D5:D13)</f>
        <v>942877</v>
      </c>
      <c r="E14" s="26">
        <f t="shared" si="0"/>
        <v>0.94287699999999997</v>
      </c>
      <c r="F14" s="62"/>
      <c r="G14" s="49">
        <f t="shared" si="1"/>
        <v>57123</v>
      </c>
    </row>
  </sheetData>
  <mergeCells count="4">
    <mergeCell ref="A1:H1"/>
    <mergeCell ref="A3:A4"/>
    <mergeCell ref="B3:F3"/>
    <mergeCell ref="A5:A12"/>
  </mergeCells>
  <phoneticPr fontId="1" type="noConversion"/>
  <pageMargins left="0.70866141732283472" right="0.70866141732283472" top="0.74803149606299213" bottom="0.74803149606299213" header="0.31496062992125984" footer="0.31496062992125984"/>
  <pageSetup paperSize="9" scale="80" orientation="landscape" verticalDpi="0" r:id="rId1"/>
</worksheet>
</file>

<file path=xl/worksheets/sheet5.xml><?xml version="1.0" encoding="utf-8"?>
<worksheet xmlns="http://schemas.openxmlformats.org/spreadsheetml/2006/main" xmlns:r="http://schemas.openxmlformats.org/officeDocument/2006/relationships">
  <dimension ref="A1:H15"/>
  <sheetViews>
    <sheetView topLeftCell="A7" workbookViewId="0">
      <selection activeCell="F9" sqref="F9"/>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8" customHeight="1">
      <c r="A1" s="87" t="str">
        <f>'109年總表'!A1</f>
        <v>臺南市新化區暨唪口里辦理
「109年度臺南市永康垃圾資源回收(焚化)廠營運階段回饋金」111年度1月份執行情況表</v>
      </c>
      <c r="B1" s="87"/>
      <c r="C1" s="87"/>
      <c r="D1" s="87"/>
      <c r="E1" s="87"/>
      <c r="F1" s="87"/>
      <c r="G1" s="87"/>
      <c r="H1" s="87"/>
    </row>
    <row r="2" spans="1:8" ht="17.25" thickBot="1">
      <c r="A2" t="str">
        <f>'109年總表'!A2</f>
        <v>製表日期：111年2月8日</v>
      </c>
    </row>
    <row r="3" spans="1:8" ht="17.25" customHeight="1" thickTop="1">
      <c r="A3" s="82" t="s">
        <v>32</v>
      </c>
      <c r="B3" s="84" t="s">
        <v>33</v>
      </c>
      <c r="C3" s="84"/>
      <c r="D3" s="84"/>
      <c r="E3" s="84"/>
      <c r="F3" s="84"/>
      <c r="G3" s="19"/>
    </row>
    <row r="4" spans="1:8">
      <c r="A4" s="83"/>
      <c r="B4" s="20" t="s">
        <v>34</v>
      </c>
      <c r="C4" s="21" t="s">
        <v>35</v>
      </c>
      <c r="D4" s="21" t="s">
        <v>36</v>
      </c>
      <c r="E4" s="22" t="s">
        <v>37</v>
      </c>
      <c r="F4" s="20" t="s">
        <v>38</v>
      </c>
      <c r="G4" s="23" t="s">
        <v>126</v>
      </c>
    </row>
    <row r="5" spans="1:8" ht="33">
      <c r="A5" s="89" t="s">
        <v>43</v>
      </c>
      <c r="B5" s="31" t="s">
        <v>84</v>
      </c>
      <c r="C5" s="25">
        <v>450000</v>
      </c>
      <c r="D5" s="25">
        <v>422300</v>
      </c>
      <c r="E5" s="26">
        <f t="shared" ref="E5:E14" si="0">D5/C5</f>
        <v>0.93844444444444441</v>
      </c>
      <c r="F5" s="73" t="s">
        <v>132</v>
      </c>
      <c r="G5" s="49">
        <f>C5-D5</f>
        <v>27700</v>
      </c>
    </row>
    <row r="6" spans="1:8" ht="251.25" customHeight="1">
      <c r="A6" s="89"/>
      <c r="B6" s="44" t="s">
        <v>96</v>
      </c>
      <c r="C6" s="42">
        <v>50000</v>
      </c>
      <c r="D6" s="25">
        <v>50000</v>
      </c>
      <c r="E6" s="26">
        <f t="shared" si="0"/>
        <v>1</v>
      </c>
      <c r="F6" s="24" t="s">
        <v>136</v>
      </c>
      <c r="G6" s="49">
        <f>C6-D6</f>
        <v>0</v>
      </c>
    </row>
    <row r="7" spans="1:8" ht="99.75">
      <c r="A7" s="89"/>
      <c r="B7" s="31" t="s">
        <v>45</v>
      </c>
      <c r="C7" s="25">
        <v>120000</v>
      </c>
      <c r="D7" s="25">
        <v>120000</v>
      </c>
      <c r="E7" s="26">
        <f t="shared" si="0"/>
        <v>1</v>
      </c>
      <c r="F7" s="24" t="s">
        <v>151</v>
      </c>
      <c r="G7" s="49">
        <f t="shared" ref="G7:G14" si="1">C7-D7</f>
        <v>0</v>
      </c>
    </row>
    <row r="8" spans="1:8" ht="42.75">
      <c r="A8" s="89"/>
      <c r="B8" s="31" t="s">
        <v>100</v>
      </c>
      <c r="C8" s="25">
        <v>70000</v>
      </c>
      <c r="D8" s="25">
        <v>70000</v>
      </c>
      <c r="E8" s="26">
        <f t="shared" si="0"/>
        <v>1</v>
      </c>
      <c r="F8" s="24" t="s">
        <v>115</v>
      </c>
      <c r="G8" s="49">
        <f t="shared" si="1"/>
        <v>0</v>
      </c>
    </row>
    <row r="9" spans="1:8" ht="85.5">
      <c r="A9" s="89"/>
      <c r="B9" s="31" t="s">
        <v>46</v>
      </c>
      <c r="C9" s="25">
        <v>70000</v>
      </c>
      <c r="D9" s="25">
        <v>70000</v>
      </c>
      <c r="E9" s="26">
        <f t="shared" si="0"/>
        <v>1</v>
      </c>
      <c r="F9" s="24" t="s">
        <v>152</v>
      </c>
      <c r="G9" s="49">
        <f t="shared" si="1"/>
        <v>0</v>
      </c>
    </row>
    <row r="10" spans="1:8" ht="49.5">
      <c r="A10" s="89"/>
      <c r="B10" s="31" t="s">
        <v>47</v>
      </c>
      <c r="C10" s="25">
        <v>70000</v>
      </c>
      <c r="D10" s="25">
        <v>70000</v>
      </c>
      <c r="E10" s="26">
        <f t="shared" si="0"/>
        <v>1</v>
      </c>
      <c r="F10" s="24" t="s">
        <v>108</v>
      </c>
      <c r="G10" s="49">
        <f t="shared" si="1"/>
        <v>0</v>
      </c>
    </row>
    <row r="11" spans="1:8" ht="114">
      <c r="A11" s="47"/>
      <c r="B11" s="44" t="s">
        <v>48</v>
      </c>
      <c r="C11" s="42">
        <v>70000</v>
      </c>
      <c r="D11" s="42">
        <v>70000</v>
      </c>
      <c r="E11" s="43">
        <f t="shared" si="0"/>
        <v>1</v>
      </c>
      <c r="F11" s="24" t="s">
        <v>150</v>
      </c>
      <c r="G11" s="49">
        <f t="shared" si="1"/>
        <v>0</v>
      </c>
    </row>
    <row r="12" spans="1:8" ht="57">
      <c r="A12" s="61"/>
      <c r="B12" s="44" t="s">
        <v>86</v>
      </c>
      <c r="C12" s="42">
        <v>70000</v>
      </c>
      <c r="D12" s="42">
        <v>70000</v>
      </c>
      <c r="E12" s="43">
        <f t="shared" si="0"/>
        <v>1</v>
      </c>
      <c r="F12" s="24" t="s">
        <v>116</v>
      </c>
      <c r="G12" s="49">
        <f t="shared" si="1"/>
        <v>0</v>
      </c>
    </row>
    <row r="13" spans="1:8" ht="42.75">
      <c r="A13" s="53"/>
      <c r="B13" s="31" t="s">
        <v>44</v>
      </c>
      <c r="C13" s="25">
        <v>30000</v>
      </c>
      <c r="D13" s="50">
        <v>29375</v>
      </c>
      <c r="E13" s="26">
        <f>D13/C13</f>
        <v>0.97916666666666663</v>
      </c>
      <c r="F13" s="73" t="s">
        <v>114</v>
      </c>
      <c r="G13" s="49">
        <f>C13-D13</f>
        <v>625</v>
      </c>
    </row>
    <row r="14" spans="1:8" ht="17.25" thickBot="1">
      <c r="A14" s="27"/>
      <c r="B14" s="28" t="s">
        <v>42</v>
      </c>
      <c r="C14" s="29">
        <f>SUM(C5:C13)</f>
        <v>1000000</v>
      </c>
      <c r="D14" s="29">
        <f>SUM(D5:D13)</f>
        <v>971675</v>
      </c>
      <c r="E14" s="30">
        <f t="shared" si="0"/>
        <v>0.97167499999999996</v>
      </c>
      <c r="F14" s="63"/>
      <c r="G14" s="49">
        <f t="shared" si="1"/>
        <v>28325</v>
      </c>
    </row>
    <row r="15" spans="1:8" ht="17.25" thickTop="1"/>
  </sheetData>
  <mergeCells count="4">
    <mergeCell ref="A1:H1"/>
    <mergeCell ref="A3:A4"/>
    <mergeCell ref="B3:F3"/>
    <mergeCell ref="A5:A10"/>
  </mergeCells>
  <phoneticPr fontId="1" type="noConversion"/>
  <pageMargins left="0.70866141732283472" right="0.70866141732283472" top="0.74803149606299213" bottom="0.74803149606299213" header="0.31496062992125984" footer="0.31496062992125984"/>
  <pageSetup paperSize="9" scale="85" orientation="landscape" verticalDpi="0" r:id="rId1"/>
</worksheet>
</file>

<file path=xl/worksheets/sheet6.xml><?xml version="1.0" encoding="utf-8"?>
<worksheet xmlns="http://schemas.openxmlformats.org/spreadsheetml/2006/main" xmlns:r="http://schemas.openxmlformats.org/officeDocument/2006/relationships">
  <dimension ref="A1:H13"/>
  <sheetViews>
    <sheetView topLeftCell="A5" workbookViewId="0">
      <selection activeCell="N9" sqref="N9"/>
    </sheetView>
  </sheetViews>
  <sheetFormatPr defaultRowHeight="16.5"/>
  <cols>
    <col min="1" max="1" width="7.375" customWidth="1"/>
    <col min="2" max="2" width="28.125" customWidth="1"/>
    <col min="3" max="3" width="15.75" customWidth="1"/>
    <col min="4" max="4" width="11.625" bestFit="1" customWidth="1"/>
    <col min="5" max="5" width="15.75" customWidth="1"/>
    <col min="6" max="6" width="38.75" customWidth="1"/>
    <col min="7" max="7" width="13.875" bestFit="1" customWidth="1"/>
  </cols>
  <sheetData>
    <row r="1" spans="1:8" ht="79.5" customHeight="1">
      <c r="A1" s="87" t="str">
        <f>'109年總表'!A1</f>
        <v>臺南市新化區暨唪口里辦理
「109年度臺南市永康垃圾資源回收(焚化)廠營運階段回饋金」111年度1月份執行情況表</v>
      </c>
      <c r="B1" s="87"/>
      <c r="C1" s="87"/>
      <c r="D1" s="87"/>
      <c r="E1" s="87"/>
      <c r="F1" s="87"/>
      <c r="G1" s="87"/>
      <c r="H1" s="87"/>
    </row>
    <row r="2" spans="1:8" ht="17.25" thickBot="1">
      <c r="A2" t="str">
        <f>'109年總表'!A2</f>
        <v>製表日期：111年2月8日</v>
      </c>
    </row>
    <row r="3" spans="1:8" ht="17.25" customHeight="1" thickTop="1">
      <c r="A3" s="82" t="s">
        <v>32</v>
      </c>
      <c r="B3" s="84" t="s">
        <v>33</v>
      </c>
      <c r="C3" s="84"/>
      <c r="D3" s="84"/>
      <c r="E3" s="84"/>
      <c r="F3" s="84"/>
      <c r="G3" s="19"/>
    </row>
    <row r="4" spans="1:8">
      <c r="A4" s="83"/>
      <c r="B4" s="20" t="s">
        <v>34</v>
      </c>
      <c r="C4" s="21" t="s">
        <v>35</v>
      </c>
      <c r="D4" s="21" t="s">
        <v>36</v>
      </c>
      <c r="E4" s="22" t="s">
        <v>37</v>
      </c>
      <c r="F4" s="20" t="s">
        <v>38</v>
      </c>
      <c r="G4" s="23" t="s">
        <v>126</v>
      </c>
    </row>
    <row r="5" spans="1:8" ht="48" customHeight="1">
      <c r="A5" s="88" t="s">
        <v>49</v>
      </c>
      <c r="B5" s="31" t="s">
        <v>50</v>
      </c>
      <c r="C5" s="25">
        <v>480000</v>
      </c>
      <c r="D5" s="25"/>
      <c r="E5" s="26">
        <f t="shared" ref="E5:E13" si="0">D5/C5</f>
        <v>0</v>
      </c>
      <c r="F5" s="24"/>
      <c r="G5" s="49">
        <f>C5-D5</f>
        <v>480000</v>
      </c>
    </row>
    <row r="6" spans="1:8" ht="57">
      <c r="A6" s="89"/>
      <c r="B6" s="31" t="s">
        <v>52</v>
      </c>
      <c r="C6" s="25">
        <v>80000</v>
      </c>
      <c r="D6" s="25">
        <v>80000</v>
      </c>
      <c r="E6" s="26">
        <f t="shared" si="0"/>
        <v>1</v>
      </c>
      <c r="F6" s="24" t="s">
        <v>128</v>
      </c>
      <c r="G6" s="49">
        <f t="shared" ref="G6:G13" si="1">C6-D6</f>
        <v>0</v>
      </c>
    </row>
    <row r="7" spans="1:8" ht="99.75">
      <c r="A7" s="89"/>
      <c r="B7" s="31" t="s">
        <v>53</v>
      </c>
      <c r="C7" s="25">
        <v>120000</v>
      </c>
      <c r="D7" s="25">
        <v>120000</v>
      </c>
      <c r="E7" s="26">
        <f t="shared" si="0"/>
        <v>1</v>
      </c>
      <c r="F7" s="24" t="s">
        <v>117</v>
      </c>
      <c r="G7" s="49">
        <f t="shared" si="1"/>
        <v>0</v>
      </c>
    </row>
    <row r="8" spans="1:8" ht="57">
      <c r="A8" s="89"/>
      <c r="B8" s="31" t="s">
        <v>54</v>
      </c>
      <c r="C8" s="25">
        <v>60000</v>
      </c>
      <c r="D8" s="50">
        <v>60000</v>
      </c>
      <c r="E8" s="26">
        <f t="shared" si="0"/>
        <v>1</v>
      </c>
      <c r="F8" s="24" t="s">
        <v>118</v>
      </c>
      <c r="G8" s="49">
        <f t="shared" si="1"/>
        <v>0</v>
      </c>
    </row>
    <row r="9" spans="1:8" ht="114">
      <c r="A9" s="89"/>
      <c r="B9" s="31" t="s">
        <v>55</v>
      </c>
      <c r="C9" s="25">
        <v>120000</v>
      </c>
      <c r="D9" s="25">
        <v>120000</v>
      </c>
      <c r="E9" s="26">
        <f t="shared" si="0"/>
        <v>1</v>
      </c>
      <c r="F9" s="24" t="s">
        <v>156</v>
      </c>
      <c r="G9" s="49">
        <f t="shared" si="1"/>
        <v>0</v>
      </c>
    </row>
    <row r="10" spans="1:8" ht="42.75">
      <c r="A10" s="89"/>
      <c r="B10" s="31" t="s">
        <v>51</v>
      </c>
      <c r="C10" s="25">
        <v>60000</v>
      </c>
      <c r="D10" s="50">
        <v>6001</v>
      </c>
      <c r="E10" s="26">
        <f>D10/C10</f>
        <v>0.10001666666666667</v>
      </c>
      <c r="F10" s="24" t="s">
        <v>119</v>
      </c>
      <c r="G10" s="49">
        <f>C10-D10</f>
        <v>53999</v>
      </c>
    </row>
    <row r="11" spans="1:8" ht="42.75">
      <c r="A11" s="89"/>
      <c r="B11" s="31" t="s">
        <v>103</v>
      </c>
      <c r="C11" s="25">
        <v>60000</v>
      </c>
      <c r="D11" s="50">
        <v>60000</v>
      </c>
      <c r="E11" s="26">
        <f>D11/C11</f>
        <v>1</v>
      </c>
      <c r="F11" s="24" t="s">
        <v>137</v>
      </c>
      <c r="G11" s="49">
        <f>C11-D11</f>
        <v>0</v>
      </c>
    </row>
    <row r="12" spans="1:8" ht="85.5">
      <c r="A12" s="89"/>
      <c r="B12" s="31" t="s">
        <v>104</v>
      </c>
      <c r="C12" s="25">
        <v>20000</v>
      </c>
      <c r="D12" s="50">
        <v>11243</v>
      </c>
      <c r="E12" s="26">
        <f>D12/C12</f>
        <v>0.56215000000000004</v>
      </c>
      <c r="F12" s="24" t="s">
        <v>142</v>
      </c>
      <c r="G12" s="49">
        <f>C12-D12</f>
        <v>8757</v>
      </c>
    </row>
    <row r="13" spans="1:8">
      <c r="A13" s="90"/>
      <c r="B13" s="32" t="s">
        <v>42</v>
      </c>
      <c r="C13" s="25">
        <f>SUM(C5:C12)</f>
        <v>1000000</v>
      </c>
      <c r="D13" s="25">
        <f>SUM(D5:D12)</f>
        <v>457244</v>
      </c>
      <c r="E13" s="26">
        <f t="shared" si="0"/>
        <v>0.45724399999999998</v>
      </c>
      <c r="F13" s="48"/>
      <c r="G13" s="49">
        <f t="shared" si="1"/>
        <v>542756</v>
      </c>
    </row>
  </sheetData>
  <mergeCells count="4">
    <mergeCell ref="A1:H1"/>
    <mergeCell ref="A3:A4"/>
    <mergeCell ref="B3:F3"/>
    <mergeCell ref="A5:A13"/>
  </mergeCells>
  <phoneticPr fontId="1" type="noConversion"/>
  <pageMargins left="0.70866141732283472" right="0.70866141732283472" top="0.74803149606299213" bottom="0.74803149606299213" header="0.31496062992125984" footer="0.31496062992125984"/>
  <pageSetup paperSize="9" scale="80" orientation="landscape" verticalDpi="0" r:id="rId1"/>
</worksheet>
</file>

<file path=xl/worksheets/sheet7.xml><?xml version="1.0" encoding="utf-8"?>
<worksheet xmlns="http://schemas.openxmlformats.org/spreadsheetml/2006/main" xmlns:r="http://schemas.openxmlformats.org/officeDocument/2006/relationships">
  <dimension ref="A1:H8"/>
  <sheetViews>
    <sheetView workbookViewId="0">
      <selection activeCell="M5" sqref="M5"/>
    </sheetView>
  </sheetViews>
  <sheetFormatPr defaultRowHeight="16.5"/>
  <cols>
    <col min="1" max="1" width="7.375" customWidth="1"/>
    <col min="2" max="2" width="28.125" customWidth="1"/>
    <col min="3" max="5" width="15.75" customWidth="1"/>
    <col min="6" max="6" width="37.375" customWidth="1"/>
    <col min="7" max="7" width="13.875" bestFit="1" customWidth="1"/>
  </cols>
  <sheetData>
    <row r="1" spans="1:8" ht="78.75" customHeight="1">
      <c r="A1" s="87" t="str">
        <f>'109年總表'!A1</f>
        <v>臺南市新化區暨唪口里辦理
「109年度臺南市永康垃圾資源回收(焚化)廠營運階段回饋金」111年度1月份執行情況表</v>
      </c>
      <c r="B1" s="87"/>
      <c r="C1" s="87"/>
      <c r="D1" s="87"/>
      <c r="E1" s="87"/>
      <c r="F1" s="87"/>
      <c r="G1" s="87"/>
      <c r="H1" s="60"/>
    </row>
    <row r="2" spans="1:8" ht="17.25" thickBot="1">
      <c r="A2" t="str">
        <f>'109年總表'!A2</f>
        <v>製表日期：111年2月8日</v>
      </c>
    </row>
    <row r="3" spans="1:8" ht="17.25" thickTop="1">
      <c r="A3" s="82" t="s">
        <v>15</v>
      </c>
      <c r="B3" s="84" t="s">
        <v>16</v>
      </c>
      <c r="C3" s="84"/>
      <c r="D3" s="84"/>
      <c r="E3" s="84"/>
      <c r="F3" s="84"/>
      <c r="G3" s="19"/>
    </row>
    <row r="4" spans="1:8">
      <c r="A4" s="83"/>
      <c r="B4" s="20" t="s">
        <v>17</v>
      </c>
      <c r="C4" s="21" t="s">
        <v>18</v>
      </c>
      <c r="D4" s="21" t="s">
        <v>19</v>
      </c>
      <c r="E4" s="22" t="s">
        <v>20</v>
      </c>
      <c r="F4" s="20" t="s">
        <v>21</v>
      </c>
      <c r="G4" s="23" t="s">
        <v>126</v>
      </c>
    </row>
    <row r="5" spans="1:8" ht="313.5">
      <c r="A5" s="88" t="s">
        <v>24</v>
      </c>
      <c r="B5" s="58" t="s">
        <v>81</v>
      </c>
      <c r="C5" s="59">
        <v>2791259</v>
      </c>
      <c r="D5" s="25">
        <v>2499882</v>
      </c>
      <c r="E5" s="26">
        <f>D5/C5</f>
        <v>0.89561090532981713</v>
      </c>
      <c r="F5" s="78" t="s">
        <v>145</v>
      </c>
      <c r="G5" s="77">
        <f>C5-D5</f>
        <v>291377</v>
      </c>
    </row>
    <row r="6" spans="1:8" ht="99">
      <c r="A6" s="90"/>
      <c r="B6" s="33" t="s">
        <v>56</v>
      </c>
      <c r="C6" s="25">
        <v>1799658</v>
      </c>
      <c r="D6" s="25">
        <v>1799658</v>
      </c>
      <c r="E6" s="26">
        <f t="shared" ref="E6" si="0">D6/C6</f>
        <v>1</v>
      </c>
      <c r="F6" s="78" t="s">
        <v>130</v>
      </c>
      <c r="G6" s="77">
        <f>C6-D6</f>
        <v>0</v>
      </c>
    </row>
    <row r="7" spans="1:8" ht="17.25" thickBot="1">
      <c r="A7" s="27"/>
      <c r="B7" s="28" t="s">
        <v>23</v>
      </c>
      <c r="C7" s="29">
        <f>SUM(C5:C6)</f>
        <v>4590917</v>
      </c>
      <c r="D7" s="29">
        <f>SUM(D5:D6)</f>
        <v>4299540</v>
      </c>
      <c r="E7" s="30">
        <f>D7/C7</f>
        <v>0.93653185191542343</v>
      </c>
      <c r="F7" s="28"/>
      <c r="G7" s="29">
        <f>C7-D7</f>
        <v>291377</v>
      </c>
    </row>
    <row r="8" spans="1:8" ht="17.25" thickTop="1"/>
  </sheetData>
  <mergeCells count="4">
    <mergeCell ref="A3:A4"/>
    <mergeCell ref="B3:F3"/>
    <mergeCell ref="A5:A6"/>
    <mergeCell ref="A1:G1"/>
  </mergeCells>
  <phoneticPr fontId="1" type="noConversion"/>
  <pageMargins left="0.70866141732283472" right="0.70866141732283472" top="0.74803149606299213" bottom="0.74803149606299213" header="0.31496062992125984" footer="0.31496062992125984"/>
  <pageSetup paperSize="9" scale="85" orientation="landscape" verticalDpi="0" r:id="rId1"/>
</worksheet>
</file>

<file path=xl/worksheets/sheet8.xml><?xml version="1.0" encoding="utf-8"?>
<worksheet xmlns="http://schemas.openxmlformats.org/spreadsheetml/2006/main" xmlns:r="http://schemas.openxmlformats.org/officeDocument/2006/relationships">
  <dimension ref="A1:H16"/>
  <sheetViews>
    <sheetView topLeftCell="A4" workbookViewId="0">
      <selection activeCell="L13" sqref="L13"/>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3.5" customHeight="1">
      <c r="A1" s="87" t="str">
        <f>'109年總表'!A1</f>
        <v>臺南市新化區暨唪口里辦理
「109年度臺南市永康垃圾資源回收(焚化)廠營運階段回饋金」111年度1月份執行情況表</v>
      </c>
      <c r="B1" s="87"/>
      <c r="C1" s="87"/>
      <c r="D1" s="87"/>
      <c r="E1" s="87"/>
      <c r="F1" s="87"/>
      <c r="G1" s="87"/>
      <c r="H1" s="87"/>
    </row>
    <row r="2" spans="1:8" ht="17.25" thickBot="1">
      <c r="A2" t="str">
        <f>'109年總表'!A2</f>
        <v>製表日期：111年2月8日</v>
      </c>
    </row>
    <row r="3" spans="1:8" ht="17.25" customHeight="1" thickTop="1">
      <c r="A3" s="82" t="s">
        <v>32</v>
      </c>
      <c r="B3" s="91" t="s">
        <v>33</v>
      </c>
      <c r="C3" s="92"/>
      <c r="D3" s="92"/>
      <c r="E3" s="92"/>
      <c r="F3" s="92"/>
      <c r="G3" s="93"/>
    </row>
    <row r="4" spans="1:8">
      <c r="A4" s="83"/>
      <c r="B4" s="20" t="s">
        <v>34</v>
      </c>
      <c r="C4" s="21" t="s">
        <v>35</v>
      </c>
      <c r="D4" s="21" t="s">
        <v>36</v>
      </c>
      <c r="E4" s="22" t="s">
        <v>37</v>
      </c>
      <c r="F4" s="34" t="s">
        <v>38</v>
      </c>
      <c r="G4" s="23" t="s">
        <v>126</v>
      </c>
    </row>
    <row r="5" spans="1:8" ht="45" customHeight="1">
      <c r="A5" s="88" t="s">
        <v>57</v>
      </c>
      <c r="B5" s="35" t="s">
        <v>87</v>
      </c>
      <c r="C5" s="25">
        <v>230000</v>
      </c>
      <c r="D5" s="25">
        <v>32147</v>
      </c>
      <c r="E5" s="26">
        <f t="shared" ref="E5:E15" si="0">D5/C5</f>
        <v>0.13976956521739131</v>
      </c>
      <c r="F5" s="75" t="s">
        <v>138</v>
      </c>
      <c r="G5" s="49">
        <f>C5-D5</f>
        <v>197853</v>
      </c>
    </row>
    <row r="6" spans="1:8" ht="57">
      <c r="A6" s="89"/>
      <c r="B6" s="35" t="s">
        <v>101</v>
      </c>
      <c r="C6" s="25">
        <v>50000</v>
      </c>
      <c r="D6" s="25">
        <v>47900</v>
      </c>
      <c r="E6" s="26">
        <f t="shared" si="0"/>
        <v>0.95799999999999996</v>
      </c>
      <c r="F6" s="24" t="s">
        <v>143</v>
      </c>
      <c r="G6" s="49">
        <f t="shared" ref="G6:G15" si="1">C6-D6</f>
        <v>2100</v>
      </c>
    </row>
    <row r="7" spans="1:8" ht="114">
      <c r="A7" s="89"/>
      <c r="B7" s="35" t="s">
        <v>88</v>
      </c>
      <c r="C7" s="25">
        <v>90000</v>
      </c>
      <c r="D7" s="25">
        <v>54342</v>
      </c>
      <c r="E7" s="26">
        <f t="shared" si="0"/>
        <v>0.6038</v>
      </c>
      <c r="F7" s="24" t="s">
        <v>144</v>
      </c>
      <c r="G7" s="49">
        <f t="shared" si="1"/>
        <v>35658</v>
      </c>
    </row>
    <row r="8" spans="1:8" ht="42.75">
      <c r="A8" s="89"/>
      <c r="B8" s="35" t="s">
        <v>58</v>
      </c>
      <c r="C8" s="25">
        <v>98000</v>
      </c>
      <c r="D8" s="50">
        <v>98000</v>
      </c>
      <c r="E8" s="26">
        <f t="shared" si="0"/>
        <v>1</v>
      </c>
      <c r="F8" s="24" t="s">
        <v>109</v>
      </c>
      <c r="G8" s="49">
        <f t="shared" si="1"/>
        <v>0</v>
      </c>
    </row>
    <row r="9" spans="1:8" ht="51.75" customHeight="1">
      <c r="A9" s="89"/>
      <c r="B9" s="35" t="s">
        <v>59</v>
      </c>
      <c r="C9" s="25">
        <v>140000</v>
      </c>
      <c r="D9" s="25">
        <v>90000</v>
      </c>
      <c r="E9" s="26">
        <f t="shared" si="0"/>
        <v>0.6428571428571429</v>
      </c>
      <c r="F9" s="75" t="s">
        <v>110</v>
      </c>
      <c r="G9" s="49">
        <f t="shared" si="1"/>
        <v>50000</v>
      </c>
    </row>
    <row r="10" spans="1:8" ht="57">
      <c r="A10" s="89"/>
      <c r="B10" s="35" t="s">
        <v>60</v>
      </c>
      <c r="C10" s="25">
        <v>97000</v>
      </c>
      <c r="D10" s="25">
        <v>97000</v>
      </c>
      <c r="E10" s="26">
        <f t="shared" si="0"/>
        <v>1</v>
      </c>
      <c r="F10" s="75" t="s">
        <v>120</v>
      </c>
      <c r="G10" s="49">
        <f t="shared" si="1"/>
        <v>0</v>
      </c>
    </row>
    <row r="11" spans="1:8" ht="57">
      <c r="A11" s="89"/>
      <c r="B11" s="41" t="s">
        <v>61</v>
      </c>
      <c r="C11" s="42">
        <v>97000</v>
      </c>
      <c r="D11" s="42">
        <v>97000</v>
      </c>
      <c r="E11" s="43">
        <f t="shared" si="0"/>
        <v>1</v>
      </c>
      <c r="F11" s="76" t="s">
        <v>111</v>
      </c>
      <c r="G11" s="49">
        <f t="shared" si="1"/>
        <v>0</v>
      </c>
    </row>
    <row r="12" spans="1:8" ht="42.75">
      <c r="A12" s="89"/>
      <c r="B12" s="41" t="s">
        <v>89</v>
      </c>
      <c r="C12" s="42">
        <v>50000</v>
      </c>
      <c r="D12" s="42">
        <v>48000</v>
      </c>
      <c r="E12" s="43">
        <f t="shared" si="0"/>
        <v>0.96</v>
      </c>
      <c r="F12" s="76" t="s">
        <v>153</v>
      </c>
      <c r="G12" s="49">
        <f t="shared" si="1"/>
        <v>2000</v>
      </c>
    </row>
    <row r="13" spans="1:8" ht="57">
      <c r="A13" s="89"/>
      <c r="B13" s="41" t="s">
        <v>97</v>
      </c>
      <c r="C13" s="42">
        <v>98000</v>
      </c>
      <c r="D13" s="42">
        <v>84419</v>
      </c>
      <c r="E13" s="43">
        <f t="shared" si="0"/>
        <v>0.86141836734693877</v>
      </c>
      <c r="F13" s="76" t="s">
        <v>131</v>
      </c>
      <c r="G13" s="49">
        <f t="shared" si="1"/>
        <v>13581</v>
      </c>
    </row>
    <row r="14" spans="1:8">
      <c r="A14" s="89"/>
      <c r="B14" s="41" t="s">
        <v>90</v>
      </c>
      <c r="C14" s="42">
        <v>50000</v>
      </c>
      <c r="D14" s="42"/>
      <c r="E14" s="43">
        <f t="shared" si="0"/>
        <v>0</v>
      </c>
      <c r="F14" s="76"/>
      <c r="G14" s="49">
        <f t="shared" si="1"/>
        <v>50000</v>
      </c>
    </row>
    <row r="15" spans="1:8" ht="17.25" thickBot="1">
      <c r="A15" s="94"/>
      <c r="B15" s="28" t="s">
        <v>42</v>
      </c>
      <c r="C15" s="29">
        <f>SUM(C5:C14)</f>
        <v>1000000</v>
      </c>
      <c r="D15" s="29">
        <f>SUM(D5:D13)</f>
        <v>648808</v>
      </c>
      <c r="E15" s="30">
        <f t="shared" si="0"/>
        <v>0.64880800000000005</v>
      </c>
      <c r="F15" s="64"/>
      <c r="G15" s="49">
        <f t="shared" si="1"/>
        <v>351192</v>
      </c>
    </row>
    <row r="16" spans="1:8" ht="17.25" thickTop="1"/>
  </sheetData>
  <mergeCells count="4">
    <mergeCell ref="A1:H1"/>
    <mergeCell ref="A3:A4"/>
    <mergeCell ref="B3:G3"/>
    <mergeCell ref="A5:A15"/>
  </mergeCells>
  <phoneticPr fontId="1" type="noConversion"/>
  <pageMargins left="0.70866141732283472" right="0.70866141732283472" top="0.74803149606299213" bottom="0.74803149606299213" header="0.31496062992125984" footer="0.31496062992125984"/>
  <pageSetup paperSize="9" scale="75" orientation="landscape" verticalDpi="0" r:id="rId1"/>
</worksheet>
</file>

<file path=xl/worksheets/sheet9.xml><?xml version="1.0" encoding="utf-8"?>
<worksheet xmlns="http://schemas.openxmlformats.org/spreadsheetml/2006/main" xmlns:r="http://schemas.openxmlformats.org/officeDocument/2006/relationships">
  <dimension ref="A1:G15"/>
  <sheetViews>
    <sheetView topLeftCell="A7" workbookViewId="0">
      <selection activeCell="F13" sqref="F13"/>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7" ht="87" customHeight="1">
      <c r="A1" s="87" t="str">
        <f>'109年總表'!A1</f>
        <v>臺南市新化區暨唪口里辦理
「109年度臺南市永康垃圾資源回收(焚化)廠營運階段回饋金」111年度1月份執行情況表</v>
      </c>
      <c r="B1" s="87"/>
      <c r="C1" s="87"/>
      <c r="D1" s="87"/>
      <c r="E1" s="87"/>
      <c r="F1" s="87"/>
      <c r="G1" s="87"/>
    </row>
    <row r="2" spans="1:7" ht="17.25" thickBot="1">
      <c r="A2" t="str">
        <f>'109年總表'!A2</f>
        <v>製表日期：111年2月8日</v>
      </c>
    </row>
    <row r="3" spans="1:7" ht="17.25" customHeight="1" thickTop="1">
      <c r="A3" s="82" t="s">
        <v>32</v>
      </c>
      <c r="B3" s="84" t="s">
        <v>33</v>
      </c>
      <c r="C3" s="84"/>
      <c r="D3" s="84"/>
      <c r="E3" s="84"/>
      <c r="F3" s="95"/>
      <c r="G3" s="36"/>
    </row>
    <row r="4" spans="1:7">
      <c r="A4" s="83"/>
      <c r="B4" s="20" t="s">
        <v>34</v>
      </c>
      <c r="C4" s="21" t="s">
        <v>35</v>
      </c>
      <c r="D4" s="21" t="s">
        <v>36</v>
      </c>
      <c r="E4" s="22" t="s">
        <v>37</v>
      </c>
      <c r="F4" s="20" t="s">
        <v>38</v>
      </c>
      <c r="G4" s="23" t="s">
        <v>126</v>
      </c>
    </row>
    <row r="5" spans="1:7" ht="54.75" customHeight="1">
      <c r="A5" s="88" t="s">
        <v>62</v>
      </c>
      <c r="B5" s="35" t="s">
        <v>63</v>
      </c>
      <c r="C5" s="25">
        <v>650000</v>
      </c>
      <c r="D5" s="25"/>
      <c r="E5" s="26">
        <f t="shared" ref="E5:E14" si="0">D5/C5</f>
        <v>0</v>
      </c>
      <c r="F5" s="24"/>
      <c r="G5" s="49">
        <f>C5-D5</f>
        <v>650000</v>
      </c>
    </row>
    <row r="6" spans="1:7" ht="33">
      <c r="A6" s="89"/>
      <c r="B6" s="35" t="s">
        <v>64</v>
      </c>
      <c r="C6" s="25">
        <v>50000</v>
      </c>
      <c r="D6" s="25"/>
      <c r="E6" s="26">
        <f t="shared" si="0"/>
        <v>0</v>
      </c>
      <c r="F6" s="24"/>
      <c r="G6" s="49">
        <f t="shared" ref="G6:G14" si="1">C6-D6</f>
        <v>50000</v>
      </c>
    </row>
    <row r="7" spans="1:7" ht="33">
      <c r="A7" s="89"/>
      <c r="B7" s="35" t="s">
        <v>82</v>
      </c>
      <c r="C7" s="25">
        <v>40000</v>
      </c>
      <c r="D7" s="25"/>
      <c r="E7" s="26">
        <f t="shared" si="0"/>
        <v>0</v>
      </c>
      <c r="F7" s="24"/>
      <c r="G7" s="49">
        <f t="shared" si="1"/>
        <v>40000</v>
      </c>
    </row>
    <row r="8" spans="1:7" ht="51.75" customHeight="1">
      <c r="A8" s="89"/>
      <c r="B8" s="35" t="s">
        <v>65</v>
      </c>
      <c r="C8" s="25">
        <v>50000</v>
      </c>
      <c r="D8" s="25"/>
      <c r="E8" s="26">
        <f t="shared" si="0"/>
        <v>0</v>
      </c>
      <c r="F8" s="24"/>
      <c r="G8" s="49">
        <f t="shared" si="1"/>
        <v>50000</v>
      </c>
    </row>
    <row r="9" spans="1:7" ht="49.5">
      <c r="A9" s="89"/>
      <c r="B9" s="35" t="s">
        <v>66</v>
      </c>
      <c r="C9" s="25">
        <v>50000</v>
      </c>
      <c r="D9" s="25"/>
      <c r="E9" s="26">
        <f t="shared" si="0"/>
        <v>0</v>
      </c>
      <c r="F9" s="24"/>
      <c r="G9" s="49">
        <f t="shared" si="1"/>
        <v>50000</v>
      </c>
    </row>
    <row r="10" spans="1:7" ht="48" customHeight="1">
      <c r="A10" s="89"/>
      <c r="B10" s="35" t="s">
        <v>67</v>
      </c>
      <c r="C10" s="25">
        <v>10000</v>
      </c>
      <c r="D10" s="50"/>
      <c r="E10" s="26">
        <f t="shared" si="0"/>
        <v>0</v>
      </c>
      <c r="F10" s="24"/>
      <c r="G10" s="49">
        <f t="shared" si="1"/>
        <v>10000</v>
      </c>
    </row>
    <row r="11" spans="1:7" ht="42.75">
      <c r="A11" s="89"/>
      <c r="B11" s="35" t="s">
        <v>68</v>
      </c>
      <c r="C11" s="25">
        <v>40000</v>
      </c>
      <c r="D11" s="50">
        <v>28484</v>
      </c>
      <c r="E11" s="26">
        <f t="shared" si="0"/>
        <v>0.71209999999999996</v>
      </c>
      <c r="F11" s="24" t="s">
        <v>121</v>
      </c>
      <c r="G11" s="49">
        <f t="shared" si="1"/>
        <v>11516</v>
      </c>
    </row>
    <row r="12" spans="1:7" ht="56.25" customHeight="1">
      <c r="A12" s="47"/>
      <c r="B12" s="35" t="s">
        <v>95</v>
      </c>
      <c r="C12" s="25">
        <v>60000</v>
      </c>
      <c r="D12" s="50"/>
      <c r="E12" s="26">
        <f t="shared" si="0"/>
        <v>0</v>
      </c>
      <c r="F12" s="24"/>
      <c r="G12" s="49">
        <f t="shared" si="1"/>
        <v>60000</v>
      </c>
    </row>
    <row r="13" spans="1:7" ht="85.5">
      <c r="A13" s="47"/>
      <c r="B13" s="41" t="s">
        <v>69</v>
      </c>
      <c r="C13" s="42">
        <v>50000</v>
      </c>
      <c r="D13" s="51">
        <v>43734</v>
      </c>
      <c r="E13" s="43">
        <f t="shared" si="0"/>
        <v>0.87468000000000001</v>
      </c>
      <c r="F13" s="24" t="s">
        <v>155</v>
      </c>
      <c r="G13" s="49">
        <f t="shared" si="1"/>
        <v>6266</v>
      </c>
    </row>
    <row r="14" spans="1:7" ht="30.75" customHeight="1" thickBot="1">
      <c r="A14" s="27"/>
      <c r="B14" s="28" t="s">
        <v>42</v>
      </c>
      <c r="C14" s="29">
        <f>SUM(C5:C13)</f>
        <v>1000000</v>
      </c>
      <c r="D14" s="29">
        <f>SUM(D5:D13)</f>
        <v>72218</v>
      </c>
      <c r="E14" s="30">
        <f t="shared" si="0"/>
        <v>7.2218000000000004E-2</v>
      </c>
      <c r="F14" s="63"/>
      <c r="G14" s="49">
        <f t="shared" si="1"/>
        <v>927782</v>
      </c>
    </row>
    <row r="15" spans="1:7" ht="17.25" thickTop="1"/>
  </sheetData>
  <mergeCells count="4">
    <mergeCell ref="A1:G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8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109年總表</vt:lpstr>
      <vt:lpstr>109新化水電</vt:lpstr>
      <vt:lpstr>行政作業費</vt:lpstr>
      <vt:lpstr>109崙頂</vt:lpstr>
      <vt:lpstr>109全興</vt:lpstr>
      <vt:lpstr>109唪口</vt:lpstr>
      <vt:lpstr>109唪口水電</vt:lpstr>
      <vt:lpstr>109北勢</vt:lpstr>
      <vt:lpstr>109協興</vt:lpstr>
      <vt:lpstr>109豐榮</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MIHC</dc:creator>
  <cp:lastModifiedBy>Windows 使用者</cp:lastModifiedBy>
  <cp:lastPrinted>2022-02-08T08:52:56Z</cp:lastPrinted>
  <dcterms:created xsi:type="dcterms:W3CDTF">2015-12-02T01:38:50Z</dcterms:created>
  <dcterms:modified xsi:type="dcterms:W3CDTF">2022-02-08T08:53:00Z</dcterms:modified>
</cp:coreProperties>
</file>