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65" yWindow="30" windowWidth="14340" windowHeight="12600"/>
  </bookViews>
  <sheets>
    <sheet name="110年總表" sheetId="1" r:id="rId1"/>
    <sheet name="110新化水電" sheetId="2" r:id="rId2"/>
    <sheet name="行政作業費" sheetId="10" r:id="rId3"/>
    <sheet name="110崙頂" sheetId="6" r:id="rId4"/>
    <sheet name="110全興" sheetId="7" r:id="rId5"/>
    <sheet name="110唪口" sheetId="4" r:id="rId6"/>
    <sheet name="110唪口水電" sheetId="3" r:id="rId7"/>
    <sheet name="110北勢" sheetId="5" r:id="rId8"/>
    <sheet name="110協興" sheetId="8" r:id="rId9"/>
    <sheet name="110豐榮" sheetId="9" r:id="rId10"/>
  </sheets>
  <calcPr calcId="125725"/>
</workbook>
</file>

<file path=xl/calcChain.xml><?xml version="1.0" encoding="utf-8"?>
<calcChain xmlns="http://schemas.openxmlformats.org/spreadsheetml/2006/main">
  <c r="D11" i="1"/>
  <c r="G6" i="3"/>
  <c r="G5"/>
  <c r="D13" i="4"/>
  <c r="D15" i="1" l="1"/>
  <c r="D16" i="9"/>
  <c r="A1" i="10"/>
  <c r="C13" i="4" l="1"/>
  <c r="E12"/>
  <c r="G12"/>
  <c r="E11"/>
  <c r="G11"/>
  <c r="C16" i="9"/>
  <c r="E15"/>
  <c r="G15"/>
  <c r="A2" i="6"/>
  <c r="A2" i="10"/>
  <c r="E6" i="7" l="1"/>
  <c r="E7"/>
  <c r="E14" i="9"/>
  <c r="G14"/>
  <c r="G6" i="7"/>
  <c r="C14"/>
  <c r="D13" i="1"/>
  <c r="D14" i="8"/>
  <c r="D16" i="1" l="1"/>
  <c r="E6" i="3"/>
  <c r="B14" i="1"/>
  <c r="C14" s="1"/>
  <c r="D7" i="10"/>
  <c r="E14" i="1" s="1"/>
  <c r="C7" i="10"/>
  <c r="G6"/>
  <c r="E6"/>
  <c r="G5"/>
  <c r="E5"/>
  <c r="E7" l="1"/>
  <c r="F14" i="1"/>
  <c r="B15"/>
  <c r="C15" s="1"/>
  <c r="G14"/>
  <c r="E15"/>
  <c r="G7" i="10"/>
  <c r="G15" i="1" l="1"/>
  <c r="F15"/>
  <c r="C14" i="8"/>
  <c r="C15" i="5"/>
  <c r="E14"/>
  <c r="G14"/>
  <c r="E12" i="7"/>
  <c r="G12"/>
  <c r="A1" i="3" l="1"/>
  <c r="D15" i="5"/>
  <c r="D7" i="3"/>
  <c r="G7" s="1"/>
  <c r="D14" i="7"/>
  <c r="D14" i="6"/>
  <c r="G7" i="8"/>
  <c r="E7"/>
  <c r="C7" i="3"/>
  <c r="B12" i="1" s="1"/>
  <c r="C14" i="6"/>
  <c r="C6" i="2"/>
  <c r="A1" l="1"/>
  <c r="A1" i="8"/>
  <c r="A1" i="5"/>
  <c r="G5" i="2"/>
  <c r="E10" i="4" l="1"/>
  <c r="E6"/>
  <c r="E7"/>
  <c r="E8"/>
  <c r="E9"/>
  <c r="G10"/>
  <c r="G6"/>
  <c r="G7"/>
  <c r="G8"/>
  <c r="G9"/>
  <c r="E5" i="1" l="1"/>
  <c r="G13" i="6"/>
  <c r="G6"/>
  <c r="G7"/>
  <c r="G8"/>
  <c r="G9"/>
  <c r="G10"/>
  <c r="G11"/>
  <c r="G12"/>
  <c r="E10" i="1"/>
  <c r="B10"/>
  <c r="G12" i="9"/>
  <c r="E12"/>
  <c r="G11"/>
  <c r="E11"/>
  <c r="G10"/>
  <c r="E10"/>
  <c r="G9"/>
  <c r="E9"/>
  <c r="G8"/>
  <c r="E8"/>
  <c r="G7"/>
  <c r="E7"/>
  <c r="G6"/>
  <c r="E6"/>
  <c r="G13"/>
  <c r="E13"/>
  <c r="G5"/>
  <c r="E5"/>
  <c r="B9" i="1"/>
  <c r="G13" i="8"/>
  <c r="E13"/>
  <c r="G12"/>
  <c r="E12"/>
  <c r="G11"/>
  <c r="E11"/>
  <c r="G10"/>
  <c r="E10"/>
  <c r="G9"/>
  <c r="E9"/>
  <c r="G8"/>
  <c r="E8"/>
  <c r="G6"/>
  <c r="E6"/>
  <c r="G5"/>
  <c r="E5"/>
  <c r="E8" i="1"/>
  <c r="G13" i="5"/>
  <c r="E13"/>
  <c r="G12"/>
  <c r="E12"/>
  <c r="G11"/>
  <c r="E11"/>
  <c r="G10"/>
  <c r="E10"/>
  <c r="G9"/>
  <c r="E9"/>
  <c r="G8"/>
  <c r="E8"/>
  <c r="G7"/>
  <c r="E7"/>
  <c r="G6"/>
  <c r="E6"/>
  <c r="G5"/>
  <c r="E5"/>
  <c r="E7" i="1"/>
  <c r="G5" i="4"/>
  <c r="E5"/>
  <c r="E6" i="1"/>
  <c r="E14" i="7"/>
  <c r="G11"/>
  <c r="E11"/>
  <c r="G10"/>
  <c r="E10"/>
  <c r="G9"/>
  <c r="E9"/>
  <c r="G8"/>
  <c r="E8"/>
  <c r="G7"/>
  <c r="G13"/>
  <c r="E13"/>
  <c r="G5"/>
  <c r="E5"/>
  <c r="B5" i="1"/>
  <c r="E14" i="6"/>
  <c r="E12"/>
  <c r="E11"/>
  <c r="E10"/>
  <c r="E9"/>
  <c r="E8"/>
  <c r="E7"/>
  <c r="E6"/>
  <c r="E13"/>
  <c r="G5"/>
  <c r="E5"/>
  <c r="G14" l="1"/>
  <c r="E16" i="9"/>
  <c r="E14" i="8"/>
  <c r="G15" i="5"/>
  <c r="B8" i="1"/>
  <c r="G13" i="4"/>
  <c r="E13"/>
  <c r="B7" i="1"/>
  <c r="B6"/>
  <c r="G14" i="7"/>
  <c r="E9" i="1"/>
  <c r="G16" i="9"/>
  <c r="G14" i="8"/>
  <c r="E15" i="5"/>
  <c r="E12" i="1" l="1"/>
  <c r="E13" s="1"/>
  <c r="B13"/>
  <c r="C12"/>
  <c r="C10"/>
  <c r="G10" s="1"/>
  <c r="B4"/>
  <c r="C4" s="1"/>
  <c r="C6"/>
  <c r="G6" s="1"/>
  <c r="C5"/>
  <c r="G5" s="1"/>
  <c r="C8"/>
  <c r="G8" s="1"/>
  <c r="E5" i="3"/>
  <c r="D6" i="2"/>
  <c r="G6" s="1"/>
  <c r="E5"/>
  <c r="A2" i="9"/>
  <c r="A2" i="8"/>
  <c r="A2" i="7"/>
  <c r="A2" i="5"/>
  <c r="A2" i="4"/>
  <c r="A2" i="3"/>
  <c r="A2" i="2"/>
  <c r="A1" i="9"/>
  <c r="A1" i="7"/>
  <c r="A1" i="6"/>
  <c r="A1" i="4"/>
  <c r="C13" i="1" l="1"/>
  <c r="G13" s="1"/>
  <c r="G12"/>
  <c r="E7" i="3"/>
  <c r="E6" i="2"/>
  <c r="E4" i="1"/>
  <c r="G4" s="1"/>
  <c r="C9"/>
  <c r="G9" s="1"/>
  <c r="F8"/>
  <c r="C7"/>
  <c r="G7" s="1"/>
  <c r="F6"/>
  <c r="F10"/>
  <c r="F5"/>
  <c r="F12"/>
  <c r="F13" l="1"/>
  <c r="F4"/>
  <c r="E11"/>
  <c r="E16" s="1"/>
  <c r="F7"/>
  <c r="F9"/>
  <c r="B11"/>
  <c r="C11" l="1"/>
  <c r="G11" s="1"/>
  <c r="G16" s="1"/>
  <c r="B16"/>
  <c r="C16" s="1"/>
  <c r="F11" l="1"/>
  <c r="F16"/>
</calcChain>
</file>

<file path=xl/sharedStrings.xml><?xml version="1.0" encoding="utf-8"?>
<sst xmlns="http://schemas.openxmlformats.org/spreadsheetml/2006/main" count="177" uniqueCount="112">
  <si>
    <t>里       別</t>
  </si>
  <si>
    <t>計畫金額</t>
  </si>
  <si>
    <t>累計支用金額</t>
  </si>
  <si>
    <t>經費執行率</t>
  </si>
  <si>
    <t>備註</t>
  </si>
  <si>
    <t>新化區公所</t>
  </si>
  <si>
    <t>崙頂里</t>
  </si>
  <si>
    <t>全興里</t>
  </si>
  <si>
    <t>唪口里</t>
  </si>
  <si>
    <t>北勢里</t>
  </si>
  <si>
    <t>協興里</t>
  </si>
  <si>
    <t>豐榮里</t>
  </si>
  <si>
    <t>小計</t>
  </si>
  <si>
    <t>總計</t>
  </si>
  <si>
    <t>製表人員：           課室主管：               主辦會計：            機關首長：</t>
  </si>
  <si>
    <t>受補助單位</t>
    <phoneticPr fontId="3" type="noConversion"/>
  </si>
  <si>
    <t>計      畫      內      容</t>
    <phoneticPr fontId="3" type="noConversion"/>
  </si>
  <si>
    <t>項目</t>
    <phoneticPr fontId="3" type="noConversion"/>
  </si>
  <si>
    <t>計畫金額</t>
    <phoneticPr fontId="3" type="noConversion"/>
  </si>
  <si>
    <t>執行金額</t>
    <phoneticPr fontId="3" type="noConversion"/>
  </si>
  <si>
    <t>執行率%</t>
    <phoneticPr fontId="3" type="noConversion"/>
  </si>
  <si>
    <t>執行情況</t>
    <phoneticPr fontId="3" type="noConversion"/>
  </si>
  <si>
    <t>新化區</t>
    <phoneticPr fontId="3" type="noConversion"/>
  </si>
  <si>
    <t>小計</t>
    <phoneticPr fontId="3" type="noConversion"/>
  </si>
  <si>
    <t>新化區       (唪口里)</t>
    <phoneticPr fontId="3" type="noConversion"/>
  </si>
  <si>
    <t>崙頂里活動中心及里內公共設施整修及設備添購維修</t>
  </si>
  <si>
    <t>崙頂里環保義工隊辦理環保教育觀摩活動</t>
  </si>
  <si>
    <t>崙頂社區發展協會下長壽會辦理全里長者環保教育、觀摩活動</t>
  </si>
  <si>
    <t>崙頂社區發展協會下媽媽教室辦理全里媽媽環保教育、觀摩活動</t>
  </si>
  <si>
    <t>崙頂社區發展協會下巡守隊辦理環保教育、觀摩活動</t>
  </si>
  <si>
    <t>崙頂社區發展協會辦理全里環保教育、觀摩活動</t>
  </si>
  <si>
    <t>崙頂社區發展協會辦理節慶活動(父親節、母親節、重陽節、中秋節…等)結合環保教育宣導</t>
  </si>
  <si>
    <t>受補助單位</t>
    <phoneticPr fontId="3" type="noConversion"/>
  </si>
  <si>
    <t>計      畫      內      容</t>
    <phoneticPr fontId="3" type="noConversion"/>
  </si>
  <si>
    <t>項目</t>
    <phoneticPr fontId="3" type="noConversion"/>
  </si>
  <si>
    <t>計畫金額</t>
    <phoneticPr fontId="3" type="noConversion"/>
  </si>
  <si>
    <t>執行金額</t>
    <phoneticPr fontId="3" type="noConversion"/>
  </si>
  <si>
    <t>執行率%</t>
    <phoneticPr fontId="3" type="noConversion"/>
  </si>
  <si>
    <t>執行情況</t>
    <phoneticPr fontId="3" type="noConversion"/>
  </si>
  <si>
    <t>新化區        (崙頂里)</t>
    <phoneticPr fontId="3" type="noConversion"/>
  </si>
  <si>
    <t>崙頂里柏油鋪設、維修及排水溝興建、維修工程</t>
    <phoneticPr fontId="3" type="noConversion"/>
  </si>
  <si>
    <t>崙頂里監視系統維修新設</t>
    <phoneticPr fontId="3" type="noConversion"/>
  </si>
  <si>
    <t>小計</t>
    <phoneticPr fontId="3" type="noConversion"/>
  </si>
  <si>
    <t>全興里</t>
    <phoneticPr fontId="3" type="noConversion"/>
  </si>
  <si>
    <t>全興里監視系統增設及維修</t>
  </si>
  <si>
    <t>全興社區發展協會辦理全里環保教育宣導暨觀摩活動</t>
  </si>
  <si>
    <t>全興環保義工隊環保教育宣導暨觀摩活動</t>
  </si>
  <si>
    <t>全興里社區辦理節慶活動(父親節、母親節、重陽節、中秋節…等)結合環保教育宣導</t>
  </si>
  <si>
    <t>新化區        (唪口里)</t>
    <phoneticPr fontId="3" type="noConversion"/>
  </si>
  <si>
    <t>唪口里轄區道路路面及水溝整修、維護工程</t>
  </si>
  <si>
    <t>唪口里監視系統裝設維修工程</t>
    <phoneticPr fontId="3" type="noConversion"/>
  </si>
  <si>
    <t>唪口社區發展協會辦理全里環保教育宣導暨觀摩活動</t>
  </si>
  <si>
    <t>唪口社區發展協會長壽會辦理全里長者環保教育宣導暨觀摩活動</t>
  </si>
  <si>
    <t>唪口社區發展協會媽媽教室辦理全里婦女環保教育宣導暨觀摩活動</t>
  </si>
  <si>
    <t>唪口里環保義工隊辦理環保教育宣導暨觀摩活動</t>
  </si>
  <si>
    <t>唪口里社區一般住租戶之基本水電費之部分補貼 （含郵寄、雜支等作業費）</t>
    <phoneticPr fontId="3" type="noConversion"/>
  </si>
  <si>
    <t>新化區      (北勢里)</t>
    <phoneticPr fontId="3" type="noConversion"/>
  </si>
  <si>
    <t>北勢社區發展協會辦理全里環保教育宣導暨觀摩活動</t>
  </si>
  <si>
    <t>北勢社區長壽會辦理全里長者環保教育宣導暨觀摩活動</t>
  </si>
  <si>
    <t>北勢社區媽媽教室辦理全里婦女環保教育宣導暨觀摩活動</t>
  </si>
  <si>
    <t>北勢社區環保義工隊辦理環保教育宣導觀摩暨親子聯誼活動</t>
    <phoneticPr fontId="1" type="noConversion"/>
  </si>
  <si>
    <t>新化區      (協興里)</t>
    <phoneticPr fontId="3" type="noConversion"/>
  </si>
  <si>
    <t>協興里鋪設道路柏油及排水溝整修、維護及疏濬工程</t>
  </si>
  <si>
    <t>協興里活動中心設施維修及設備添購</t>
  </si>
  <si>
    <t>協興里社區發展協會辦理全里里民環保教育宣導暨觀摩活動</t>
  </si>
  <si>
    <t>協興里社區發展協會長壽會辦理全里長者環保教育宣導暨觀摩活動</t>
  </si>
  <si>
    <t>協興里社區發展協會媽媽教室辦理環保教育宣導暨觀摩活動</t>
  </si>
  <si>
    <t>協興里社區環保義工隊辦理環保教育宣導暨觀摩活動</t>
  </si>
  <si>
    <t>協興里監視系統維修工程</t>
    <phoneticPr fontId="1" type="noConversion"/>
  </si>
  <si>
    <t>新化區       (豐榮里)</t>
    <phoneticPr fontId="3" type="noConversion"/>
  </si>
  <si>
    <t>豐榮里道路柏油鋪設與排水溝整修工程</t>
  </si>
  <si>
    <t>豐榮里辦理環境整頓購置所需物品</t>
  </si>
  <si>
    <t>豐榮里辦理環境整頓僱工</t>
  </si>
  <si>
    <t>補助豐榮社區發展協會社團辦理全體里民環境保護教育宣導活動(如觀摩、研習、教育、宣導等)</t>
  </si>
  <si>
    <t>補助豐榮社區發展協會長壽會辦理全里老人環境保護教育宣導活動(如觀摩、研習、教育、宣導等)</t>
  </si>
  <si>
    <t>補助豐榮社區發展協會媽媽教室辦理環境保護教育宣導活動(如觀摩、研習、教育、宣導等)</t>
  </si>
  <si>
    <t>計畫核定     補助金額</t>
    <phoneticPr fontId="1" type="noConversion"/>
  </si>
  <si>
    <t>(豐榮、協興、北勢、全興、崙頂)社區一般住租戶之基本水電費之部分補貼(每人970元)</t>
    <phoneticPr fontId="3" type="noConversion"/>
  </si>
  <si>
    <t>(豐榮、協興、北勢、全興、崙頂)社區一般住租戶之基本水電費郵寄、雜支等作業費0.3%</t>
    <phoneticPr fontId="3" type="noConversion"/>
  </si>
  <si>
    <t xml:space="preserve">唪口里社區一般住租戶之基本水電費之部分補貼(每人1,740元) </t>
    <phoneticPr fontId="3" type="noConversion"/>
  </si>
  <si>
    <t>協興里環境造景.清潔綠美化(購置所需用品及僱工)</t>
  </si>
  <si>
    <t>補助里辦公處辦理節慶餐會活動</t>
  </si>
  <si>
    <t>全興里道路柏油鋪設維修及排水溝興建維修工程</t>
    <phoneticPr fontId="1" type="noConversion"/>
  </si>
  <si>
    <t>本期支用金額</t>
    <phoneticPr fontId="1" type="noConversion"/>
  </si>
  <si>
    <t>全興社區媽媽教室辦理全里媽媽環保教育宣導暨觀摩活動</t>
    <phoneticPr fontId="1" type="noConversion"/>
  </si>
  <si>
    <t>北勢里道路柏油鋪設、路燈裝設及排水溝整修維護工程</t>
    <phoneticPr fontId="1" type="noConversion"/>
  </si>
  <si>
    <t>北勢里辦理環境造景、清潔綠美化(購置所需物品及僱工)</t>
  </si>
  <si>
    <t>北勢社區巡守隊辦理環保教育宣導暨觀摩活動</t>
    <phoneticPr fontId="1" type="noConversion"/>
  </si>
  <si>
    <t>北勢里監視器整修維護工程</t>
    <phoneticPr fontId="1" type="noConversion"/>
  </si>
  <si>
    <t>行政作業費</t>
    <phoneticPr fontId="1" type="noConversion"/>
  </si>
  <si>
    <t>小計</t>
    <phoneticPr fontId="1" type="noConversion"/>
  </si>
  <si>
    <t>唪口里社區一般住租戶之基本水電費郵寄、雜支等作業費0.3%</t>
  </si>
  <si>
    <t>小計</t>
    <phoneticPr fontId="3" type="noConversion"/>
  </si>
  <si>
    <t>協興里辦理節慶(春節、母親節、父親節、中秋節、重陽節…等)結合環保教育宣導</t>
    <phoneticPr fontId="1" type="noConversion"/>
  </si>
  <si>
    <t>雇工進行環境整頓及綠化美化</t>
    <phoneticPr fontId="1" type="noConversion"/>
  </si>
  <si>
    <t>北勢里辦理全里環保教育宣導暨里民聯誼活動</t>
    <phoneticPr fontId="1" type="noConversion"/>
  </si>
  <si>
    <t>補助豐榮社區發展協會環保志工隊購置制服</t>
  </si>
  <si>
    <t>補助豐榮里民健康、文康、體育、藝文及宗教活動</t>
    <phoneticPr fontId="1" type="noConversion"/>
  </si>
  <si>
    <t>回饋金保留          金額</t>
    <phoneticPr fontId="1" type="noConversion"/>
  </si>
  <si>
    <t>全興社區長壽會辦理全里長者環保教育宣導暨觀摩活動</t>
    <phoneticPr fontId="1" type="noConversion"/>
  </si>
  <si>
    <t>北勢里活動中心與里內公共設施，設備添購及維修</t>
    <phoneticPr fontId="1" type="noConversion"/>
  </si>
  <si>
    <t>豐榮里轄內監視器整修費</t>
    <phoneticPr fontId="1" type="noConversion"/>
  </si>
  <si>
    <t>唪口里辦理全里環保教育宣導暨里民聯誼活動</t>
    <phoneticPr fontId="1" type="noConversion"/>
  </si>
  <si>
    <t>唪口里環境清潔綠美化(購置所需物品及僱工)</t>
    <phoneticPr fontId="1" type="noConversion"/>
  </si>
  <si>
    <t>剩餘款</t>
  </si>
  <si>
    <t>剩餘款</t>
    <phoneticPr fontId="1" type="noConversion"/>
  </si>
  <si>
    <t>製表日期：110年07月01日</t>
    <phoneticPr fontId="1" type="noConversion"/>
  </si>
  <si>
    <t xml:space="preserve">                                                                                                                   </t>
    <phoneticPr fontId="1" type="noConversion"/>
  </si>
  <si>
    <t>依據臺南市政府110年2月18日府環廢字第府環廢字第1100192329B號函辦理</t>
  </si>
  <si>
    <t>全興社區巡守隊辦理環保教育宣導暨觀摩活動，以及勤務講習訓練</t>
    <phoneticPr fontId="1" type="noConversion"/>
  </si>
  <si>
    <t>補助豐榮社區發展協會環保義工隊辦理環保教育觀摩活動</t>
    <phoneticPr fontId="1" type="noConversion"/>
  </si>
  <si>
    <t>臺南市新化區暨唪口里辦理
「110年度臺南市永康垃圾資源回收(焚化)廠營運階段回饋金」110年度1-6月份執行情況表</t>
    <phoneticPr fontId="1" type="noConversion"/>
  </si>
</sst>
</file>

<file path=xl/styles.xml><?xml version="1.0" encoding="utf-8"?>
<styleSheet xmlns="http://schemas.openxmlformats.org/spreadsheetml/2006/main">
  <numFmts count="3">
    <numFmt numFmtId="42" formatCode="_-&quot;$&quot;* #,##0_-;\-&quot;$&quot;* #,##0_-;_-&quot;$&quot;* &quot;-&quot;_-;_-@_-"/>
    <numFmt numFmtId="176" formatCode="&quot;$&quot;#,##0"/>
    <numFmt numFmtId="177" formatCode="#,##0_ 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7"/>
      <name val="標楷體"/>
      <family val="4"/>
      <charset val="136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6"/>
      <color theme="1"/>
      <name val="標楷體"/>
      <family val="4"/>
      <charset val="136"/>
    </font>
    <font>
      <sz val="17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indexed="8"/>
      <name val="標楷體"/>
      <family val="4"/>
      <charset val="136"/>
    </font>
    <font>
      <sz val="13"/>
      <name val="標楷體"/>
      <family val="4"/>
      <charset val="136"/>
    </font>
    <font>
      <sz val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12" xfId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center" vertical="center" wrapText="1"/>
    </xf>
    <xf numFmtId="176" fontId="7" fillId="0" borderId="12" xfId="1" applyNumberFormat="1" applyFont="1" applyBorder="1" applyAlignment="1">
      <alignment horizontal="center" vertical="center"/>
    </xf>
    <xf numFmtId="42" fontId="7" fillId="0" borderId="12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76" fontId="7" fillId="0" borderId="1" xfId="1" applyNumberFormat="1" applyFont="1" applyBorder="1">
      <alignment vertical="center"/>
    </xf>
    <xf numFmtId="10" fontId="7" fillId="0" borderId="1" xfId="1" applyNumberFormat="1" applyFont="1" applyBorder="1">
      <alignment vertical="center"/>
    </xf>
    <xf numFmtId="0" fontId="7" fillId="0" borderId="1" xfId="1" applyFont="1" applyBorder="1">
      <alignment vertical="center"/>
    </xf>
    <xf numFmtId="10" fontId="7" fillId="0" borderId="12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176" fontId="7" fillId="0" borderId="1" xfId="1" applyNumberFormat="1" applyFont="1" applyBorder="1">
      <alignment vertical="center"/>
    </xf>
    <xf numFmtId="10" fontId="7" fillId="0" borderId="1" xfId="1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4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2" fontId="4" fillId="0" borderId="1" xfId="0" applyNumberFormat="1" applyFont="1" applyBorder="1">
      <alignment vertical="center"/>
    </xf>
    <xf numFmtId="10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42" fontId="4" fillId="0" borderId="5" xfId="0" applyNumberFormat="1" applyFont="1" applyBorder="1">
      <alignment vertical="center"/>
    </xf>
    <xf numFmtId="10" fontId="4" fillId="0" borderId="5" xfId="0" applyNumberFormat="1" applyFont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42" fontId="4" fillId="0" borderId="1" xfId="0" applyNumberFormat="1" applyFont="1" applyFill="1" applyBorder="1">
      <alignment vertical="center"/>
    </xf>
    <xf numFmtId="10" fontId="4" fillId="0" borderId="1" xfId="0" applyNumberFormat="1" applyFont="1" applyFill="1" applyBorder="1">
      <alignment vertical="center"/>
    </xf>
    <xf numFmtId="176" fontId="7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0" fontId="4" fillId="0" borderId="22" xfId="0" applyFont="1" applyFill="1" applyBorder="1" applyAlignment="1">
      <alignment horizontal="left" vertical="center" wrapText="1"/>
    </xf>
    <xf numFmtId="42" fontId="4" fillId="0" borderId="22" xfId="0" applyNumberFormat="1" applyFont="1" applyBorder="1">
      <alignment vertical="center"/>
    </xf>
    <xf numFmtId="10" fontId="4" fillId="0" borderId="22" xfId="0" applyNumberFormat="1" applyFont="1" applyBorder="1">
      <alignment vertical="center"/>
    </xf>
    <xf numFmtId="0" fontId="4" fillId="0" borderId="22" xfId="0" applyFont="1" applyFill="1" applyBorder="1" applyAlignment="1">
      <alignment vertical="center" wrapText="1"/>
    </xf>
    <xf numFmtId="42" fontId="4" fillId="0" borderId="22" xfId="0" applyNumberFormat="1" applyFont="1" applyFill="1" applyBorder="1">
      <alignment vertical="center"/>
    </xf>
    <xf numFmtId="10" fontId="4" fillId="0" borderId="2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2" fontId="4" fillId="0" borderId="3" xfId="0" applyNumberFormat="1" applyFont="1" applyBorder="1">
      <alignment vertical="center"/>
    </xf>
    <xf numFmtId="42" fontId="11" fillId="0" borderId="1" xfId="0" applyNumberFormat="1" applyFont="1" applyBorder="1">
      <alignment vertical="center"/>
    </xf>
    <xf numFmtId="42" fontId="11" fillId="0" borderId="22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11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2" fontId="6" fillId="0" borderId="3" xfId="0" applyNumberFormat="1" applyFont="1" applyBorder="1">
      <alignment vertical="center"/>
    </xf>
    <xf numFmtId="42" fontId="6" fillId="0" borderId="6" xfId="0" applyNumberFormat="1" applyFont="1" applyBorder="1">
      <alignment vertical="center"/>
    </xf>
    <xf numFmtId="0" fontId="12" fillId="0" borderId="22" xfId="0" applyFont="1" applyBorder="1" applyAlignment="1">
      <alignment horizontal="left" vertical="top" wrapText="1"/>
    </xf>
    <xf numFmtId="0" fontId="1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176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K8" sqref="K8"/>
    </sheetView>
  </sheetViews>
  <sheetFormatPr defaultRowHeight="16.5"/>
  <cols>
    <col min="1" max="1" width="16.25" customWidth="1"/>
    <col min="2" max="2" width="17.125" customWidth="1"/>
    <col min="3" max="3" width="17.625" bestFit="1" customWidth="1"/>
    <col min="4" max="4" width="17.625" customWidth="1"/>
    <col min="5" max="5" width="17.125" customWidth="1"/>
    <col min="6" max="6" width="13.125" customWidth="1"/>
    <col min="7" max="7" width="18.25" customWidth="1"/>
    <col min="8" max="8" width="12.125" customWidth="1"/>
  </cols>
  <sheetData>
    <row r="1" spans="1:8" ht="73.5" customHeight="1">
      <c r="A1" s="82" t="s">
        <v>111</v>
      </c>
      <c r="B1" s="83"/>
      <c r="C1" s="83"/>
      <c r="D1" s="83"/>
      <c r="E1" s="83"/>
      <c r="F1" s="83"/>
      <c r="G1" s="83"/>
      <c r="H1" s="83"/>
    </row>
    <row r="2" spans="1:8" s="1" customFormat="1" ht="33" customHeight="1" thickBot="1">
      <c r="A2" s="1" t="s">
        <v>106</v>
      </c>
    </row>
    <row r="3" spans="1:8" ht="42.75" thickTop="1">
      <c r="A3" s="2" t="s">
        <v>0</v>
      </c>
      <c r="B3" s="3" t="s">
        <v>76</v>
      </c>
      <c r="C3" s="4" t="s">
        <v>1</v>
      </c>
      <c r="D3" s="4" t="s">
        <v>83</v>
      </c>
      <c r="E3" s="3" t="s">
        <v>2</v>
      </c>
      <c r="F3" s="10" t="s">
        <v>3</v>
      </c>
      <c r="G3" s="5" t="s">
        <v>98</v>
      </c>
      <c r="H3" s="2" t="s">
        <v>4</v>
      </c>
    </row>
    <row r="4" spans="1:8" ht="21">
      <c r="A4" s="6" t="s">
        <v>5</v>
      </c>
      <c r="B4" s="7">
        <f>'110新化水電'!C6</f>
        <v>14553812</v>
      </c>
      <c r="C4" s="40">
        <f t="shared" ref="C4:C16" si="0">B4</f>
        <v>14553812</v>
      </c>
      <c r="D4" s="40"/>
      <c r="E4" s="11">
        <f>'110新化水電'!D6</f>
        <v>0</v>
      </c>
      <c r="F4" s="8">
        <f t="shared" ref="F4:F16" si="1">E4/C4</f>
        <v>0</v>
      </c>
      <c r="G4" s="7">
        <f t="shared" ref="G4:G15" si="2">SUM(C4-E4)</f>
        <v>14553812</v>
      </c>
      <c r="H4" s="9"/>
    </row>
    <row r="5" spans="1:8" ht="21">
      <c r="A5" s="12" t="s">
        <v>6</v>
      </c>
      <c r="B5" s="11">
        <f>'110崙頂'!C14</f>
        <v>1000000</v>
      </c>
      <c r="C5" s="41">
        <f t="shared" si="0"/>
        <v>1000000</v>
      </c>
      <c r="D5" s="41"/>
      <c r="E5" s="11">
        <f>'110崙頂'!D14</f>
        <v>0</v>
      </c>
      <c r="F5" s="18">
        <f t="shared" si="1"/>
        <v>0</v>
      </c>
      <c r="G5" s="17">
        <f t="shared" si="2"/>
        <v>1000000</v>
      </c>
      <c r="H5" s="13"/>
    </row>
    <row r="6" spans="1:8" ht="21">
      <c r="A6" s="12" t="s">
        <v>7</v>
      </c>
      <c r="B6" s="11">
        <f>'110全興'!C14</f>
        <v>1000000</v>
      </c>
      <c r="C6" s="41">
        <f t="shared" si="0"/>
        <v>1000000</v>
      </c>
      <c r="D6" s="41"/>
      <c r="E6" s="11">
        <f>'110全興'!D14</f>
        <v>0</v>
      </c>
      <c r="F6" s="18">
        <f t="shared" si="1"/>
        <v>0</v>
      </c>
      <c r="G6" s="17">
        <f t="shared" si="2"/>
        <v>1000000</v>
      </c>
      <c r="H6" s="13"/>
    </row>
    <row r="7" spans="1:8" ht="21">
      <c r="A7" s="12" t="s">
        <v>8</v>
      </c>
      <c r="B7" s="11">
        <f>'110唪口'!C13</f>
        <v>1000000</v>
      </c>
      <c r="C7" s="41">
        <f>B7</f>
        <v>1000000</v>
      </c>
      <c r="D7" s="41"/>
      <c r="E7" s="11">
        <f>'110唪口'!D13</f>
        <v>0</v>
      </c>
      <c r="F7" s="18">
        <f t="shared" si="1"/>
        <v>0</v>
      </c>
      <c r="G7" s="17">
        <f t="shared" si="2"/>
        <v>1000000</v>
      </c>
      <c r="H7" s="13"/>
    </row>
    <row r="8" spans="1:8" ht="21">
      <c r="A8" s="12" t="s">
        <v>9</v>
      </c>
      <c r="B8" s="11">
        <f>'110北勢'!C15</f>
        <v>1000000</v>
      </c>
      <c r="C8" s="41">
        <f t="shared" si="0"/>
        <v>1000000</v>
      </c>
      <c r="D8" s="41"/>
      <c r="E8" s="11">
        <f>'110北勢'!D15</f>
        <v>0</v>
      </c>
      <c r="F8" s="18">
        <f t="shared" si="1"/>
        <v>0</v>
      </c>
      <c r="G8" s="17">
        <f t="shared" si="2"/>
        <v>1000000</v>
      </c>
      <c r="H8" s="13"/>
    </row>
    <row r="9" spans="1:8" ht="21">
      <c r="A9" s="12" t="s">
        <v>10</v>
      </c>
      <c r="B9" s="11">
        <f>'110協興'!C14</f>
        <v>1000000</v>
      </c>
      <c r="C9" s="41">
        <f t="shared" si="0"/>
        <v>1000000</v>
      </c>
      <c r="D9" s="41"/>
      <c r="E9" s="11">
        <f>'110協興'!D14</f>
        <v>0</v>
      </c>
      <c r="F9" s="18">
        <f t="shared" si="1"/>
        <v>0</v>
      </c>
      <c r="G9" s="17">
        <f t="shared" si="2"/>
        <v>1000000</v>
      </c>
      <c r="H9" s="13"/>
    </row>
    <row r="10" spans="1:8" ht="21">
      <c r="A10" s="12" t="s">
        <v>11</v>
      </c>
      <c r="B10" s="11">
        <f>'110豐榮'!C16</f>
        <v>1000000</v>
      </c>
      <c r="C10" s="41">
        <f t="shared" si="0"/>
        <v>1000000</v>
      </c>
      <c r="D10" s="41"/>
      <c r="E10" s="11">
        <f>'110豐榮'!D16</f>
        <v>0</v>
      </c>
      <c r="F10" s="18">
        <f t="shared" si="1"/>
        <v>0</v>
      </c>
      <c r="G10" s="17">
        <f t="shared" si="2"/>
        <v>1000000</v>
      </c>
      <c r="H10" s="13"/>
    </row>
    <row r="11" spans="1:8" ht="21">
      <c r="A11" s="12" t="s">
        <v>12</v>
      </c>
      <c r="B11" s="11">
        <f>SUM(B4:B10)</f>
        <v>20553812</v>
      </c>
      <c r="C11" s="41">
        <f t="shared" si="0"/>
        <v>20553812</v>
      </c>
      <c r="D11" s="41">
        <f>SUM(D4:D10)</f>
        <v>0</v>
      </c>
      <c r="E11" s="11">
        <f>SUM(E4:E10)</f>
        <v>0</v>
      </c>
      <c r="F11" s="18">
        <f t="shared" si="1"/>
        <v>0</v>
      </c>
      <c r="G11" s="17">
        <f t="shared" si="2"/>
        <v>20553812</v>
      </c>
      <c r="H11" s="13"/>
    </row>
    <row r="12" spans="1:8" ht="21">
      <c r="A12" s="12" t="s">
        <v>8</v>
      </c>
      <c r="B12" s="11">
        <f>'110唪口水電'!C7</f>
        <v>4590917</v>
      </c>
      <c r="C12" s="41">
        <f t="shared" si="0"/>
        <v>4590917</v>
      </c>
      <c r="D12" s="41"/>
      <c r="E12" s="11">
        <f>'110唪口水電'!D7</f>
        <v>0</v>
      </c>
      <c r="F12" s="18">
        <f t="shared" si="1"/>
        <v>0</v>
      </c>
      <c r="G12" s="17">
        <f t="shared" si="2"/>
        <v>4590917</v>
      </c>
      <c r="H12" s="9"/>
    </row>
    <row r="13" spans="1:8" ht="21">
      <c r="A13" s="12" t="s">
        <v>12</v>
      </c>
      <c r="B13" s="11">
        <f>SUM(B12)</f>
        <v>4590917</v>
      </c>
      <c r="C13" s="41">
        <f t="shared" si="0"/>
        <v>4590917</v>
      </c>
      <c r="D13" s="41">
        <f>D12</f>
        <v>0</v>
      </c>
      <c r="E13" s="11">
        <f>SUM(E12)</f>
        <v>0</v>
      </c>
      <c r="F13" s="18">
        <f t="shared" si="1"/>
        <v>0</v>
      </c>
      <c r="G13" s="17">
        <f t="shared" si="2"/>
        <v>4590917</v>
      </c>
      <c r="H13" s="13"/>
    </row>
    <row r="14" spans="1:8" ht="21">
      <c r="A14" s="12" t="s">
        <v>89</v>
      </c>
      <c r="B14" s="11">
        <f>行政作業費!C7</f>
        <v>52191</v>
      </c>
      <c r="C14" s="41">
        <f>B14</f>
        <v>52191</v>
      </c>
      <c r="D14" s="41"/>
      <c r="E14" s="11">
        <f>行政作業費!D7</f>
        <v>0</v>
      </c>
      <c r="F14" s="18">
        <f t="shared" si="1"/>
        <v>0</v>
      </c>
      <c r="G14" s="17">
        <f t="shared" si="2"/>
        <v>52191</v>
      </c>
      <c r="H14" s="9"/>
    </row>
    <row r="15" spans="1:8" ht="21">
      <c r="A15" s="12" t="s">
        <v>90</v>
      </c>
      <c r="B15" s="11">
        <f>B14</f>
        <v>52191</v>
      </c>
      <c r="C15" s="41">
        <f>B15</f>
        <v>52191</v>
      </c>
      <c r="D15" s="41">
        <f>D14</f>
        <v>0</v>
      </c>
      <c r="E15" s="11">
        <f>E14</f>
        <v>0</v>
      </c>
      <c r="F15" s="18">
        <f t="shared" si="1"/>
        <v>0</v>
      </c>
      <c r="G15" s="17">
        <f t="shared" si="2"/>
        <v>52191</v>
      </c>
      <c r="H15" s="13"/>
    </row>
    <row r="16" spans="1:8" ht="21">
      <c r="A16" s="6" t="s">
        <v>13</v>
      </c>
      <c r="B16" s="7">
        <f>SUM(B11+B13+B15)</f>
        <v>25196920</v>
      </c>
      <c r="C16" s="40">
        <f t="shared" si="0"/>
        <v>25196920</v>
      </c>
      <c r="D16" s="40">
        <f>D11+D13+D15</f>
        <v>0</v>
      </c>
      <c r="E16" s="11">
        <f>SUM(E11+E13+E15)</f>
        <v>0</v>
      </c>
      <c r="F16" s="18">
        <f t="shared" si="1"/>
        <v>0</v>
      </c>
      <c r="G16" s="17">
        <f>G11+G13+G15</f>
        <v>25196920</v>
      </c>
      <c r="H16" s="9"/>
    </row>
    <row r="17" spans="1:8">
      <c r="A17" s="15" t="s">
        <v>108</v>
      </c>
      <c r="B17" s="14"/>
      <c r="C17" s="14"/>
      <c r="D17" s="14"/>
      <c r="E17" s="14"/>
      <c r="F17" s="14"/>
      <c r="G17" s="14"/>
      <c r="H17" s="14"/>
    </row>
    <row r="18" spans="1:8" ht="21">
      <c r="A18" s="16" t="s">
        <v>14</v>
      </c>
    </row>
    <row r="21" spans="1:8">
      <c r="G21" t="s">
        <v>107</v>
      </c>
    </row>
  </sheetData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topLeftCell="A10" workbookViewId="0">
      <selection activeCell="C24" sqref="C24"/>
    </sheetView>
  </sheetViews>
  <sheetFormatPr defaultRowHeight="16.5"/>
  <cols>
    <col min="1" max="1" width="7.375" customWidth="1"/>
    <col min="2" max="2" width="30.75" customWidth="1"/>
    <col min="3" max="5" width="15.75" customWidth="1"/>
    <col min="6" max="6" width="38.75" customWidth="1"/>
    <col min="7" max="7" width="12.875" customWidth="1"/>
  </cols>
  <sheetData>
    <row r="1" spans="1:8" ht="75" customHeight="1">
      <c r="A1" s="90" t="str">
        <f>'110年總表'!A1</f>
        <v>臺南市新化區暨唪口里辦理
「110年度臺南市永康垃圾資源回收(焚化)廠營運階段回饋金」110年度1-6月份執行情況表</v>
      </c>
      <c r="B1" s="90"/>
      <c r="C1" s="90"/>
      <c r="D1" s="90"/>
      <c r="E1" s="90"/>
      <c r="F1" s="90"/>
      <c r="G1" s="90"/>
      <c r="H1" s="90"/>
    </row>
    <row r="2" spans="1:8" ht="17.25" thickBot="1">
      <c r="A2" t="str">
        <f>'110年總表'!A2</f>
        <v>製表日期：110年07月01日</v>
      </c>
    </row>
    <row r="3" spans="1:8" ht="17.25" customHeight="1" thickTop="1">
      <c r="A3" s="85" t="s">
        <v>32</v>
      </c>
      <c r="B3" s="87" t="s">
        <v>33</v>
      </c>
      <c r="C3" s="87"/>
      <c r="D3" s="87"/>
      <c r="E3" s="87"/>
      <c r="F3" s="87"/>
      <c r="G3" s="19"/>
    </row>
    <row r="4" spans="1:8">
      <c r="A4" s="86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8" ht="32.25" customHeight="1">
      <c r="A5" s="99" t="s">
        <v>69</v>
      </c>
      <c r="B5" s="31" t="s">
        <v>70</v>
      </c>
      <c r="C5" s="25">
        <v>200000</v>
      </c>
      <c r="D5" s="25"/>
      <c r="E5" s="26">
        <f t="shared" ref="E5:E16" si="0">D5/C5</f>
        <v>0</v>
      </c>
      <c r="F5" s="37"/>
      <c r="G5" s="50">
        <f>C5-D5</f>
        <v>200000</v>
      </c>
    </row>
    <row r="6" spans="1:8" ht="32.25" customHeight="1">
      <c r="A6" s="99"/>
      <c r="B6" s="31" t="s">
        <v>71</v>
      </c>
      <c r="C6" s="25">
        <v>20000</v>
      </c>
      <c r="D6" s="51"/>
      <c r="E6" s="26">
        <f>D6/C6</f>
        <v>0</v>
      </c>
      <c r="F6" s="70"/>
      <c r="G6" s="50">
        <f>C6-D6</f>
        <v>20000</v>
      </c>
    </row>
    <row r="7" spans="1:8">
      <c r="A7" s="99"/>
      <c r="B7" s="31" t="s">
        <v>72</v>
      </c>
      <c r="C7" s="25">
        <v>30000</v>
      </c>
      <c r="D7" s="51"/>
      <c r="E7" s="26">
        <f t="shared" si="0"/>
        <v>0</v>
      </c>
      <c r="F7" s="72"/>
      <c r="G7" s="50">
        <f t="shared" ref="G7:G16" si="1">C7-D7</f>
        <v>30000</v>
      </c>
    </row>
    <row r="8" spans="1:8" ht="90" customHeight="1">
      <c r="A8" s="99"/>
      <c r="B8" s="31" t="s">
        <v>81</v>
      </c>
      <c r="C8" s="25">
        <v>140000</v>
      </c>
      <c r="D8" s="25"/>
      <c r="E8" s="26">
        <f t="shared" si="0"/>
        <v>0</v>
      </c>
      <c r="F8" s="72"/>
      <c r="G8" s="50">
        <f t="shared" si="1"/>
        <v>140000</v>
      </c>
    </row>
    <row r="9" spans="1:8" ht="49.5">
      <c r="A9" s="99"/>
      <c r="B9" s="31" t="s">
        <v>73</v>
      </c>
      <c r="C9" s="38">
        <v>160000</v>
      </c>
      <c r="D9" s="38"/>
      <c r="E9" s="39">
        <f t="shared" si="0"/>
        <v>0</v>
      </c>
      <c r="F9" s="72"/>
      <c r="G9" s="50">
        <f t="shared" si="1"/>
        <v>160000</v>
      </c>
    </row>
    <row r="10" spans="1:8" ht="49.5">
      <c r="A10" s="99"/>
      <c r="B10" s="45" t="s">
        <v>74</v>
      </c>
      <c r="C10" s="46">
        <v>80000</v>
      </c>
      <c r="D10" s="46"/>
      <c r="E10" s="47">
        <f t="shared" si="0"/>
        <v>0</v>
      </c>
      <c r="F10" s="72"/>
      <c r="G10" s="50">
        <f t="shared" si="1"/>
        <v>80000</v>
      </c>
    </row>
    <row r="11" spans="1:8" ht="49.5">
      <c r="A11" s="99"/>
      <c r="B11" s="45" t="s">
        <v>75</v>
      </c>
      <c r="C11" s="46">
        <v>30000</v>
      </c>
      <c r="D11" s="46"/>
      <c r="E11" s="47">
        <f t="shared" si="0"/>
        <v>0</v>
      </c>
      <c r="F11" s="72"/>
      <c r="G11" s="50">
        <f t="shared" si="1"/>
        <v>30000</v>
      </c>
    </row>
    <row r="12" spans="1:8" ht="77.25" customHeight="1">
      <c r="A12" s="53"/>
      <c r="B12" s="45" t="s">
        <v>110</v>
      </c>
      <c r="C12" s="46">
        <v>140000</v>
      </c>
      <c r="D12" s="46"/>
      <c r="E12" s="47">
        <f t="shared" si="0"/>
        <v>0</v>
      </c>
      <c r="F12" s="73"/>
      <c r="G12" s="50">
        <f t="shared" si="1"/>
        <v>140000</v>
      </c>
    </row>
    <row r="13" spans="1:8" ht="40.5" customHeight="1">
      <c r="A13" s="55"/>
      <c r="B13" s="31" t="s">
        <v>96</v>
      </c>
      <c r="C13" s="25">
        <v>30000</v>
      </c>
      <c r="D13" s="51"/>
      <c r="E13" s="26">
        <f>D13/C13</f>
        <v>0</v>
      </c>
      <c r="F13" s="75"/>
      <c r="G13" s="50">
        <f>C13-D13</f>
        <v>30000</v>
      </c>
    </row>
    <row r="14" spans="1:8" ht="33">
      <c r="A14" s="67"/>
      <c r="B14" s="31" t="s">
        <v>97</v>
      </c>
      <c r="C14" s="25">
        <v>120000</v>
      </c>
      <c r="D14" s="52"/>
      <c r="E14" s="26">
        <f>D14/C14</f>
        <v>0</v>
      </c>
      <c r="F14" s="76"/>
      <c r="G14" s="50">
        <f>C14-D14</f>
        <v>120000</v>
      </c>
    </row>
    <row r="15" spans="1:8" ht="35.25" customHeight="1">
      <c r="A15" s="74"/>
      <c r="B15" s="45" t="s">
        <v>101</v>
      </c>
      <c r="C15" s="43">
        <v>50000</v>
      </c>
      <c r="D15" s="52"/>
      <c r="E15" s="44">
        <f>D15/C15</f>
        <v>0</v>
      </c>
      <c r="F15" s="76"/>
      <c r="G15" s="50">
        <f>C15-D15</f>
        <v>50000</v>
      </c>
    </row>
    <row r="16" spans="1:8" ht="17.25" thickBot="1">
      <c r="A16" s="32"/>
      <c r="B16" s="28" t="s">
        <v>42</v>
      </c>
      <c r="C16" s="29">
        <f>SUM(C5:C15)</f>
        <v>1000000</v>
      </c>
      <c r="D16" s="29">
        <f>SUM(D5:D15)</f>
        <v>0</v>
      </c>
      <c r="E16" s="30">
        <f t="shared" si="0"/>
        <v>0</v>
      </c>
      <c r="F16" s="28"/>
      <c r="G16" s="50">
        <f t="shared" si="1"/>
        <v>1000000</v>
      </c>
    </row>
    <row r="17" ht="17.25" thickTop="1"/>
  </sheetData>
  <mergeCells count="4">
    <mergeCell ref="A1:H1"/>
    <mergeCell ref="A3:A4"/>
    <mergeCell ref="B3:F3"/>
    <mergeCell ref="A5:A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L5" sqref="L5"/>
    </sheetView>
  </sheetViews>
  <sheetFormatPr defaultRowHeight="16.5"/>
  <cols>
    <col min="1" max="1" width="7" customWidth="1"/>
    <col min="2" max="2" width="28.125" customWidth="1"/>
    <col min="3" max="5" width="15.75" customWidth="1"/>
    <col min="6" max="6" width="36.75" customWidth="1"/>
    <col min="7" max="7" width="13.125" bestFit="1" customWidth="1"/>
  </cols>
  <sheetData>
    <row r="1" spans="1:8" ht="72.75" customHeight="1">
      <c r="A1" s="84" t="str">
        <f>'110年總表'!A1</f>
        <v>臺南市新化區暨唪口里辦理
「110年度臺南市永康垃圾資源回收(焚化)廠營運階段回饋金」110年度1-6月份執行情況表</v>
      </c>
      <c r="B1" s="84"/>
      <c r="C1" s="84"/>
      <c r="D1" s="84"/>
      <c r="E1" s="84"/>
      <c r="F1" s="84"/>
      <c r="G1" s="84"/>
      <c r="H1" s="84"/>
    </row>
    <row r="2" spans="1:8" ht="17.25" thickBot="1">
      <c r="A2" t="str">
        <f>'110年總表'!A2</f>
        <v>製表日期：110年07月01日</v>
      </c>
    </row>
    <row r="3" spans="1:8" ht="17.25" thickTop="1">
      <c r="A3" s="85" t="s">
        <v>15</v>
      </c>
      <c r="B3" s="87" t="s">
        <v>16</v>
      </c>
      <c r="C3" s="87"/>
      <c r="D3" s="87"/>
      <c r="E3" s="87"/>
      <c r="F3" s="87"/>
      <c r="G3" s="19"/>
    </row>
    <row r="4" spans="1:8" ht="35.25" customHeight="1">
      <c r="A4" s="86"/>
      <c r="B4" s="20" t="s">
        <v>17</v>
      </c>
      <c r="C4" s="21" t="s">
        <v>18</v>
      </c>
      <c r="D4" s="21" t="s">
        <v>19</v>
      </c>
      <c r="E4" s="22" t="s">
        <v>20</v>
      </c>
      <c r="F4" s="20" t="s">
        <v>21</v>
      </c>
      <c r="G4" s="23" t="s">
        <v>105</v>
      </c>
    </row>
    <row r="5" spans="1:8" ht="49.5">
      <c r="A5" s="66" t="s">
        <v>22</v>
      </c>
      <c r="B5" s="56" t="s">
        <v>77</v>
      </c>
      <c r="C5" s="57">
        <v>14553812</v>
      </c>
      <c r="D5" s="25"/>
      <c r="E5" s="26">
        <f>D5/C5</f>
        <v>0</v>
      </c>
      <c r="F5" s="24"/>
      <c r="G5" s="68">
        <f>C5-D5</f>
        <v>14553812</v>
      </c>
    </row>
    <row r="6" spans="1:8" ht="17.25" thickBot="1">
      <c r="A6" s="27"/>
      <c r="B6" s="28" t="s">
        <v>23</v>
      </c>
      <c r="C6" s="29">
        <f>SUM(C5:C5)</f>
        <v>14553812</v>
      </c>
      <c r="D6" s="29">
        <f>SUM(D5)</f>
        <v>0</v>
      </c>
      <c r="E6" s="30">
        <f>D6/C6</f>
        <v>0</v>
      </c>
      <c r="F6" s="28"/>
      <c r="G6" s="69">
        <f>C6-D6</f>
        <v>14553812</v>
      </c>
    </row>
    <row r="7" spans="1:8" ht="17.25" thickTop="1"/>
  </sheetData>
  <mergeCells count="3">
    <mergeCell ref="A1:H1"/>
    <mergeCell ref="A3:A4"/>
    <mergeCell ref="B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H1"/>
    </sheetView>
  </sheetViews>
  <sheetFormatPr defaultRowHeight="16.5"/>
  <cols>
    <col min="1" max="1" width="14.125" customWidth="1"/>
    <col min="2" max="2" width="15.125" customWidth="1"/>
    <col min="3" max="3" width="13.875" customWidth="1"/>
    <col min="4" max="4" width="13.375" customWidth="1"/>
    <col min="5" max="5" width="15.125" customWidth="1"/>
    <col min="6" max="6" width="18.5" customWidth="1"/>
    <col min="7" max="7" width="27.25" customWidth="1"/>
    <col min="8" max="8" width="7.625" hidden="1" customWidth="1"/>
  </cols>
  <sheetData>
    <row r="1" spans="1:8" ht="99.75" customHeight="1">
      <c r="A1" s="84" t="str">
        <f>'110年總表'!A1</f>
        <v>臺南市新化區暨唪口里辦理
「110年度臺南市永康垃圾資源回收(焚化)廠營運階段回饋金」110年度1-6月份執行情況表</v>
      </c>
      <c r="B1" s="84"/>
      <c r="C1" s="84"/>
      <c r="D1" s="84"/>
      <c r="E1" s="84"/>
      <c r="F1" s="84"/>
      <c r="G1" s="84"/>
      <c r="H1" s="84"/>
    </row>
    <row r="2" spans="1:8" ht="17.25" thickBot="1">
      <c r="A2" t="str">
        <f>'110年總表'!A2</f>
        <v>製表日期：110年07月01日</v>
      </c>
    </row>
    <row r="3" spans="1:8" ht="17.25" thickTop="1">
      <c r="A3" s="85" t="s">
        <v>15</v>
      </c>
      <c r="B3" s="87" t="s">
        <v>33</v>
      </c>
      <c r="C3" s="87"/>
      <c r="D3" s="87"/>
      <c r="E3" s="87"/>
      <c r="F3" s="87"/>
      <c r="G3" s="19"/>
    </row>
    <row r="4" spans="1:8">
      <c r="A4" s="86"/>
      <c r="B4" s="20" t="s">
        <v>17</v>
      </c>
      <c r="C4" s="21" t="s">
        <v>35</v>
      </c>
      <c r="D4" s="21" t="s">
        <v>19</v>
      </c>
      <c r="E4" s="22" t="s">
        <v>20</v>
      </c>
      <c r="F4" s="20" t="s">
        <v>21</v>
      </c>
      <c r="G4" s="23" t="s">
        <v>104</v>
      </c>
    </row>
    <row r="5" spans="1:8" ht="82.5" customHeight="1">
      <c r="A5" s="88" t="s">
        <v>22</v>
      </c>
      <c r="B5" s="56" t="s">
        <v>91</v>
      </c>
      <c r="C5" s="57">
        <v>8399</v>
      </c>
      <c r="E5" s="26">
        <f>D5/C5</f>
        <v>0</v>
      </c>
      <c r="G5" s="68">
        <f>C5-D5</f>
        <v>8399</v>
      </c>
    </row>
    <row r="6" spans="1:8" ht="116.25" customHeight="1">
      <c r="A6" s="89"/>
      <c r="B6" s="56" t="s">
        <v>78</v>
      </c>
      <c r="C6" s="57">
        <v>43792</v>
      </c>
      <c r="D6" s="25"/>
      <c r="E6" s="26">
        <f>D6/C6</f>
        <v>0</v>
      </c>
      <c r="F6" s="24"/>
      <c r="G6" s="68">
        <f t="shared" ref="G6:G7" si="0">C6-D6</f>
        <v>43792</v>
      </c>
    </row>
    <row r="7" spans="1:8" ht="17.25" thickBot="1">
      <c r="A7" s="27"/>
      <c r="B7" s="28" t="s">
        <v>92</v>
      </c>
      <c r="C7" s="29">
        <f>SUM(C5:C6)</f>
        <v>52191</v>
      </c>
      <c r="D7" s="29">
        <f>D5+D6</f>
        <v>0</v>
      </c>
      <c r="E7" s="26">
        <f>D7/C7</f>
        <v>0</v>
      </c>
      <c r="F7" s="28"/>
      <c r="G7" s="68">
        <f t="shared" si="0"/>
        <v>52191</v>
      </c>
    </row>
    <row r="8" spans="1:8" ht="17.25" thickTop="1"/>
  </sheetData>
  <mergeCells count="4">
    <mergeCell ref="A1:H1"/>
    <mergeCell ref="A3:A4"/>
    <mergeCell ref="B3:F3"/>
    <mergeCell ref="A5:A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14" sqref="C14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9.5" customHeight="1">
      <c r="A1" s="90" t="str">
        <f>'110年總表'!A1</f>
        <v>臺南市新化區暨唪口里辦理
「110年度臺南市永康垃圾資源回收(焚化)廠營運階段回饋金」110年度1-6月份執行情況表</v>
      </c>
      <c r="B1" s="90"/>
      <c r="C1" s="90"/>
      <c r="D1" s="90"/>
      <c r="E1" s="90"/>
      <c r="F1" s="90"/>
      <c r="G1" s="90"/>
      <c r="H1" s="90"/>
    </row>
    <row r="2" spans="1:8" ht="17.25" thickBot="1">
      <c r="A2" t="str">
        <f>'110年總表'!A2</f>
        <v>製表日期：110年07月01日</v>
      </c>
    </row>
    <row r="3" spans="1:8" ht="17.25" customHeight="1" thickTop="1">
      <c r="A3" s="85" t="s">
        <v>32</v>
      </c>
      <c r="B3" s="87" t="s">
        <v>33</v>
      </c>
      <c r="C3" s="87"/>
      <c r="D3" s="87"/>
      <c r="E3" s="87"/>
      <c r="F3" s="87"/>
      <c r="G3" s="19"/>
    </row>
    <row r="4" spans="1:8">
      <c r="A4" s="86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8" ht="33">
      <c r="A5" s="91" t="s">
        <v>39</v>
      </c>
      <c r="B5" s="35" t="s">
        <v>40</v>
      </c>
      <c r="C5" s="25">
        <v>350000</v>
      </c>
      <c r="D5" s="25"/>
      <c r="E5" s="26">
        <f t="shared" ref="E5:E14" si="0">D5/C5</f>
        <v>0</v>
      </c>
      <c r="F5" s="71"/>
      <c r="G5" s="50">
        <f>C5-D5</f>
        <v>350000</v>
      </c>
    </row>
    <row r="6" spans="1:8" ht="39" customHeight="1">
      <c r="A6" s="92"/>
      <c r="B6" s="31" t="s">
        <v>25</v>
      </c>
      <c r="C6" s="25">
        <v>20000</v>
      </c>
      <c r="D6" s="25"/>
      <c r="E6" s="26">
        <f t="shared" si="0"/>
        <v>0</v>
      </c>
      <c r="F6" s="71"/>
      <c r="G6" s="50">
        <f t="shared" ref="G6:G14" si="1">C6-D6</f>
        <v>20000</v>
      </c>
    </row>
    <row r="7" spans="1:8" ht="33">
      <c r="A7" s="92"/>
      <c r="B7" s="31" t="s">
        <v>26</v>
      </c>
      <c r="C7" s="25">
        <v>100000</v>
      </c>
      <c r="D7" s="25"/>
      <c r="E7" s="26">
        <f t="shared" si="0"/>
        <v>0</v>
      </c>
      <c r="F7" s="72"/>
      <c r="G7" s="50">
        <f t="shared" si="1"/>
        <v>100000</v>
      </c>
    </row>
    <row r="8" spans="1:8" ht="49.5">
      <c r="A8" s="92"/>
      <c r="B8" s="31" t="s">
        <v>27</v>
      </c>
      <c r="C8" s="25">
        <v>70000</v>
      </c>
      <c r="D8" s="25"/>
      <c r="E8" s="26">
        <f t="shared" si="0"/>
        <v>0</v>
      </c>
      <c r="F8" s="71"/>
      <c r="G8" s="50">
        <f t="shared" si="1"/>
        <v>70000</v>
      </c>
    </row>
    <row r="9" spans="1:8" ht="49.5">
      <c r="A9" s="92"/>
      <c r="B9" s="31" t="s">
        <v>28</v>
      </c>
      <c r="C9" s="25">
        <v>30000</v>
      </c>
      <c r="D9" s="25"/>
      <c r="E9" s="26">
        <f t="shared" si="0"/>
        <v>0</v>
      </c>
      <c r="F9" s="71"/>
      <c r="G9" s="50">
        <f t="shared" si="1"/>
        <v>30000</v>
      </c>
    </row>
    <row r="10" spans="1:8" ht="33">
      <c r="A10" s="92"/>
      <c r="B10" s="31" t="s">
        <v>29</v>
      </c>
      <c r="C10" s="25">
        <v>60000</v>
      </c>
      <c r="D10" s="25"/>
      <c r="E10" s="26">
        <f t="shared" si="0"/>
        <v>0</v>
      </c>
      <c r="F10" s="72"/>
      <c r="G10" s="50">
        <f t="shared" si="1"/>
        <v>60000</v>
      </c>
    </row>
    <row r="11" spans="1:8" ht="33">
      <c r="A11" s="92"/>
      <c r="B11" s="31" t="s">
        <v>30</v>
      </c>
      <c r="C11" s="25">
        <v>100000</v>
      </c>
      <c r="D11" s="25"/>
      <c r="E11" s="26">
        <f t="shared" si="0"/>
        <v>0</v>
      </c>
      <c r="F11" s="72"/>
      <c r="G11" s="50">
        <f t="shared" si="1"/>
        <v>100000</v>
      </c>
    </row>
    <row r="12" spans="1:8" ht="49.5">
      <c r="A12" s="92"/>
      <c r="B12" s="31" t="s">
        <v>31</v>
      </c>
      <c r="C12" s="25">
        <v>200000</v>
      </c>
      <c r="D12" s="25"/>
      <c r="E12" s="26">
        <f t="shared" si="0"/>
        <v>0</v>
      </c>
      <c r="F12" s="72"/>
      <c r="G12" s="50">
        <f t="shared" si="1"/>
        <v>200000</v>
      </c>
    </row>
    <row r="13" spans="1:8">
      <c r="A13" s="58"/>
      <c r="B13" s="31" t="s">
        <v>41</v>
      </c>
      <c r="C13" s="25">
        <v>70000</v>
      </c>
      <c r="D13" s="51"/>
      <c r="E13" s="26">
        <f>D13/C13</f>
        <v>0</v>
      </c>
      <c r="F13" s="24"/>
      <c r="G13" s="50">
        <f>C13-D13</f>
        <v>70000</v>
      </c>
    </row>
    <row r="14" spans="1:8">
      <c r="A14" s="32"/>
      <c r="B14" s="32" t="s">
        <v>42</v>
      </c>
      <c r="C14" s="25">
        <f>SUM(C5:C13)</f>
        <v>1000000</v>
      </c>
      <c r="D14" s="25">
        <f>SUM(D5:D13)</f>
        <v>0</v>
      </c>
      <c r="E14" s="26">
        <f t="shared" si="0"/>
        <v>0</v>
      </c>
      <c r="F14" s="63"/>
      <c r="G14" s="50">
        <f t="shared" si="1"/>
        <v>1000000</v>
      </c>
    </row>
  </sheetData>
  <mergeCells count="4">
    <mergeCell ref="A1:H1"/>
    <mergeCell ref="A3:A4"/>
    <mergeCell ref="B3:F3"/>
    <mergeCell ref="A5:A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C14" sqref="C14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8" customHeight="1">
      <c r="A1" s="90" t="str">
        <f>'110年總表'!A1</f>
        <v>臺南市新化區暨唪口里辦理
「110年度臺南市永康垃圾資源回收(焚化)廠營運階段回饋金」110年度1-6月份執行情況表</v>
      </c>
      <c r="B1" s="90"/>
      <c r="C1" s="90"/>
      <c r="D1" s="90"/>
      <c r="E1" s="90"/>
      <c r="F1" s="90"/>
      <c r="G1" s="90"/>
      <c r="H1" s="90"/>
    </row>
    <row r="2" spans="1:8" ht="17.25" thickBot="1">
      <c r="A2" t="str">
        <f>'110年總表'!A2</f>
        <v>製表日期：110年07月01日</v>
      </c>
    </row>
    <row r="3" spans="1:8" ht="17.25" customHeight="1" thickTop="1">
      <c r="A3" s="85" t="s">
        <v>32</v>
      </c>
      <c r="B3" s="87" t="s">
        <v>33</v>
      </c>
      <c r="C3" s="87"/>
      <c r="D3" s="87"/>
      <c r="E3" s="87"/>
      <c r="F3" s="87"/>
      <c r="G3" s="19"/>
    </row>
    <row r="4" spans="1:8">
      <c r="A4" s="86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8" ht="33">
      <c r="A5" s="92" t="s">
        <v>43</v>
      </c>
      <c r="B5" s="31" t="s">
        <v>82</v>
      </c>
      <c r="C5" s="25">
        <v>300000</v>
      </c>
      <c r="D5" s="25"/>
      <c r="E5" s="26">
        <f t="shared" ref="E5:E14" si="0">D5/C5</f>
        <v>0</v>
      </c>
      <c r="F5" s="81"/>
      <c r="G5" s="50">
        <f>C5-D5</f>
        <v>300000</v>
      </c>
    </row>
    <row r="6" spans="1:8">
      <c r="A6" s="92"/>
      <c r="B6" s="45" t="s">
        <v>94</v>
      </c>
      <c r="C6" s="43">
        <v>110000</v>
      </c>
      <c r="D6" s="25"/>
      <c r="E6" s="26">
        <f t="shared" si="0"/>
        <v>0</v>
      </c>
      <c r="F6" s="24"/>
      <c r="G6" s="50">
        <f>C6-D6</f>
        <v>110000</v>
      </c>
    </row>
    <row r="7" spans="1:8" ht="33">
      <c r="A7" s="92"/>
      <c r="B7" s="31" t="s">
        <v>45</v>
      </c>
      <c r="C7" s="25">
        <v>70000</v>
      </c>
      <c r="D7" s="25"/>
      <c r="E7" s="26">
        <f t="shared" si="0"/>
        <v>0</v>
      </c>
      <c r="F7" s="24"/>
      <c r="G7" s="50">
        <f t="shared" ref="G7:G14" si="1">C7-D7</f>
        <v>70000</v>
      </c>
    </row>
    <row r="8" spans="1:8" ht="33">
      <c r="A8" s="92"/>
      <c r="B8" s="31" t="s">
        <v>99</v>
      </c>
      <c r="C8" s="25">
        <v>70000</v>
      </c>
      <c r="D8" s="25"/>
      <c r="E8" s="26">
        <f t="shared" si="0"/>
        <v>0</v>
      </c>
      <c r="F8" s="24"/>
      <c r="G8" s="50">
        <f t="shared" si="1"/>
        <v>70000</v>
      </c>
    </row>
    <row r="9" spans="1:8" ht="33">
      <c r="A9" s="92"/>
      <c r="B9" s="31" t="s">
        <v>46</v>
      </c>
      <c r="C9" s="25">
        <v>70000</v>
      </c>
      <c r="D9" s="25"/>
      <c r="E9" s="26">
        <f t="shared" si="0"/>
        <v>0</v>
      </c>
      <c r="F9" s="24"/>
      <c r="G9" s="50">
        <f t="shared" si="1"/>
        <v>70000</v>
      </c>
    </row>
    <row r="10" spans="1:8" ht="49.5">
      <c r="A10" s="92"/>
      <c r="B10" s="31" t="s">
        <v>109</v>
      </c>
      <c r="C10" s="25">
        <v>140000</v>
      </c>
      <c r="D10" s="25"/>
      <c r="E10" s="26">
        <f t="shared" si="0"/>
        <v>0</v>
      </c>
      <c r="F10" s="24"/>
      <c r="G10" s="50">
        <f t="shared" si="1"/>
        <v>140000</v>
      </c>
    </row>
    <row r="11" spans="1:8" ht="49.5">
      <c r="A11" s="48"/>
      <c r="B11" s="45" t="s">
        <v>47</v>
      </c>
      <c r="C11" s="43">
        <v>120000</v>
      </c>
      <c r="D11" s="43"/>
      <c r="E11" s="44">
        <f t="shared" si="0"/>
        <v>0</v>
      </c>
      <c r="F11" s="24"/>
      <c r="G11" s="50">
        <f t="shared" si="1"/>
        <v>120000</v>
      </c>
    </row>
    <row r="12" spans="1:8" ht="33">
      <c r="A12" s="62"/>
      <c r="B12" s="45" t="s">
        <v>84</v>
      </c>
      <c r="C12" s="43">
        <v>70000</v>
      </c>
      <c r="D12" s="43"/>
      <c r="E12" s="44">
        <f t="shared" si="0"/>
        <v>0</v>
      </c>
      <c r="F12" s="24"/>
      <c r="G12" s="50">
        <f t="shared" si="1"/>
        <v>70000</v>
      </c>
    </row>
    <row r="13" spans="1:8">
      <c r="A13" s="54"/>
      <c r="B13" s="31" t="s">
        <v>44</v>
      </c>
      <c r="C13" s="25">
        <v>50000</v>
      </c>
      <c r="D13" s="51"/>
      <c r="E13" s="26">
        <f>D13/C13</f>
        <v>0</v>
      </c>
      <c r="F13" s="75"/>
      <c r="G13" s="50">
        <f>C13-D13</f>
        <v>50000</v>
      </c>
    </row>
    <row r="14" spans="1:8" ht="17.25" thickBot="1">
      <c r="A14" s="27"/>
      <c r="B14" s="28" t="s">
        <v>42</v>
      </c>
      <c r="C14" s="29">
        <f>SUM(C5:C13)</f>
        <v>1000000</v>
      </c>
      <c r="D14" s="29">
        <f>SUM(D5:D13)</f>
        <v>0</v>
      </c>
      <c r="E14" s="30">
        <f t="shared" si="0"/>
        <v>0</v>
      </c>
      <c r="F14" s="64"/>
      <c r="G14" s="50">
        <f t="shared" si="1"/>
        <v>1000000</v>
      </c>
    </row>
    <row r="15" spans="1:8" ht="17.25" thickTop="1"/>
  </sheetData>
  <mergeCells count="4">
    <mergeCell ref="A1:H1"/>
    <mergeCell ref="A3:A4"/>
    <mergeCell ref="B3:F3"/>
    <mergeCell ref="A5:A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C12" sqref="C12"/>
    </sheetView>
  </sheetViews>
  <sheetFormatPr defaultRowHeight="16.5"/>
  <cols>
    <col min="1" max="1" width="7.375" customWidth="1"/>
    <col min="2" max="2" width="28.125" customWidth="1"/>
    <col min="3" max="3" width="15.75" customWidth="1"/>
    <col min="4" max="4" width="11.625" bestFit="1" customWidth="1"/>
    <col min="5" max="5" width="15.75" customWidth="1"/>
    <col min="6" max="6" width="38.75" customWidth="1"/>
    <col min="7" max="7" width="13.875" bestFit="1" customWidth="1"/>
  </cols>
  <sheetData>
    <row r="1" spans="1:8" ht="79.5" customHeight="1">
      <c r="A1" s="90" t="str">
        <f>'110年總表'!A1</f>
        <v>臺南市新化區暨唪口里辦理
「110年度臺南市永康垃圾資源回收(焚化)廠營運階段回饋金」110年度1-6月份執行情況表</v>
      </c>
      <c r="B1" s="90"/>
      <c r="C1" s="90"/>
      <c r="D1" s="90"/>
      <c r="E1" s="90"/>
      <c r="F1" s="90"/>
      <c r="G1" s="90"/>
      <c r="H1" s="90"/>
    </row>
    <row r="2" spans="1:8" ht="17.25" thickBot="1">
      <c r="A2" t="str">
        <f>'110年總表'!A2</f>
        <v>製表日期：110年07月01日</v>
      </c>
    </row>
    <row r="3" spans="1:8" ht="17.25" customHeight="1" thickTop="1">
      <c r="A3" s="85" t="s">
        <v>32</v>
      </c>
      <c r="B3" s="87" t="s">
        <v>33</v>
      </c>
      <c r="C3" s="87"/>
      <c r="D3" s="87"/>
      <c r="E3" s="87"/>
      <c r="F3" s="87"/>
      <c r="G3" s="19"/>
    </row>
    <row r="4" spans="1:8">
      <c r="A4" s="86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8" ht="48" customHeight="1">
      <c r="A5" s="91" t="s">
        <v>48</v>
      </c>
      <c r="B5" s="31" t="s">
        <v>49</v>
      </c>
      <c r="C5" s="25">
        <v>500000</v>
      </c>
      <c r="D5" s="25"/>
      <c r="E5" s="26">
        <f t="shared" ref="E5:E13" si="0">D5/C5</f>
        <v>0</v>
      </c>
      <c r="F5" s="24"/>
      <c r="G5" s="50">
        <f>C5-D5</f>
        <v>500000</v>
      </c>
    </row>
    <row r="6" spans="1:8" ht="33">
      <c r="A6" s="92"/>
      <c r="B6" s="31" t="s">
        <v>51</v>
      </c>
      <c r="C6" s="25">
        <v>80000</v>
      </c>
      <c r="D6" s="25"/>
      <c r="E6" s="26">
        <f t="shared" si="0"/>
        <v>0</v>
      </c>
      <c r="F6" s="24"/>
      <c r="G6" s="50">
        <f t="shared" ref="G6:G13" si="1">C6-D6</f>
        <v>80000</v>
      </c>
    </row>
    <row r="7" spans="1:8" ht="49.5">
      <c r="A7" s="92"/>
      <c r="B7" s="31" t="s">
        <v>52</v>
      </c>
      <c r="C7" s="25">
        <v>120000</v>
      </c>
      <c r="D7" s="25"/>
      <c r="E7" s="26">
        <f t="shared" si="0"/>
        <v>0</v>
      </c>
      <c r="F7" s="24"/>
      <c r="G7" s="50">
        <f t="shared" si="1"/>
        <v>120000</v>
      </c>
    </row>
    <row r="8" spans="1:8" ht="49.5">
      <c r="A8" s="92"/>
      <c r="B8" s="31" t="s">
        <v>53</v>
      </c>
      <c r="C8" s="25">
        <v>60000</v>
      </c>
      <c r="D8" s="51"/>
      <c r="E8" s="26">
        <f t="shared" si="0"/>
        <v>0</v>
      </c>
      <c r="F8" s="24"/>
      <c r="G8" s="50">
        <f t="shared" si="1"/>
        <v>60000</v>
      </c>
    </row>
    <row r="9" spans="1:8" ht="33">
      <c r="A9" s="92"/>
      <c r="B9" s="31" t="s">
        <v>54</v>
      </c>
      <c r="C9" s="25">
        <v>100000</v>
      </c>
      <c r="D9" s="25"/>
      <c r="E9" s="26">
        <f t="shared" si="0"/>
        <v>0</v>
      </c>
      <c r="F9" s="24"/>
      <c r="G9" s="50">
        <f t="shared" si="1"/>
        <v>100000</v>
      </c>
    </row>
    <row r="10" spans="1:8">
      <c r="A10" s="92"/>
      <c r="B10" s="31" t="s">
        <v>50</v>
      </c>
      <c r="C10" s="25">
        <v>60000</v>
      </c>
      <c r="D10" s="51"/>
      <c r="E10" s="26">
        <f>D10/C10</f>
        <v>0</v>
      </c>
      <c r="F10" s="24"/>
      <c r="G10" s="50">
        <f>C10-D10</f>
        <v>60000</v>
      </c>
    </row>
    <row r="11" spans="1:8" ht="33">
      <c r="A11" s="92"/>
      <c r="B11" s="31" t="s">
        <v>102</v>
      </c>
      <c r="C11" s="25">
        <v>60000</v>
      </c>
      <c r="D11" s="51"/>
      <c r="E11" s="26">
        <f>D11/C11</f>
        <v>0</v>
      </c>
      <c r="F11" s="49"/>
      <c r="G11" s="50">
        <f>C11-D11</f>
        <v>60000</v>
      </c>
    </row>
    <row r="12" spans="1:8" ht="33">
      <c r="A12" s="92"/>
      <c r="B12" s="31" t="s">
        <v>103</v>
      </c>
      <c r="C12" s="25">
        <v>20000</v>
      </c>
      <c r="D12" s="51"/>
      <c r="E12" s="26">
        <f>D12/C12</f>
        <v>0</v>
      </c>
      <c r="F12" s="24"/>
      <c r="G12" s="50">
        <f>C12-D12</f>
        <v>20000</v>
      </c>
    </row>
    <row r="13" spans="1:8">
      <c r="A13" s="93"/>
      <c r="B13" s="32" t="s">
        <v>42</v>
      </c>
      <c r="C13" s="25">
        <f>SUM(C5:C12)</f>
        <v>1000000</v>
      </c>
      <c r="D13" s="25">
        <f>SUM(D5:D12)</f>
        <v>0</v>
      </c>
      <c r="E13" s="26">
        <f t="shared" si="0"/>
        <v>0</v>
      </c>
      <c r="F13" s="49"/>
      <c r="G13" s="50">
        <f t="shared" si="1"/>
        <v>1000000</v>
      </c>
    </row>
  </sheetData>
  <mergeCells count="4">
    <mergeCell ref="A1:H1"/>
    <mergeCell ref="A3:A4"/>
    <mergeCell ref="B3:F3"/>
    <mergeCell ref="A5:A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J17" sqref="J17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7.375" customWidth="1"/>
    <col min="7" max="7" width="13.875" bestFit="1" customWidth="1"/>
  </cols>
  <sheetData>
    <row r="1" spans="1:8" ht="78.75" customHeight="1">
      <c r="A1" s="90" t="str">
        <f>'110年總表'!A1</f>
        <v>臺南市新化區暨唪口里辦理
「110年度臺南市永康垃圾資源回收(焚化)廠營運階段回饋金」110年度1-6月份執行情況表</v>
      </c>
      <c r="B1" s="90"/>
      <c r="C1" s="90"/>
      <c r="D1" s="90"/>
      <c r="E1" s="90"/>
      <c r="F1" s="90"/>
      <c r="G1" s="90"/>
      <c r="H1" s="61"/>
    </row>
    <row r="2" spans="1:8" ht="17.25" thickBot="1">
      <c r="A2" t="str">
        <f>'110年總表'!A2</f>
        <v>製表日期：110年07月01日</v>
      </c>
    </row>
    <row r="3" spans="1:8" ht="17.25" thickTop="1">
      <c r="A3" s="85" t="s">
        <v>15</v>
      </c>
      <c r="B3" s="87" t="s">
        <v>16</v>
      </c>
      <c r="C3" s="87"/>
      <c r="D3" s="87"/>
      <c r="E3" s="87"/>
      <c r="F3" s="87"/>
      <c r="G3" s="19"/>
    </row>
    <row r="4" spans="1:8">
      <c r="A4" s="86"/>
      <c r="B4" s="20" t="s">
        <v>17</v>
      </c>
      <c r="C4" s="21" t="s">
        <v>18</v>
      </c>
      <c r="D4" s="21" t="s">
        <v>19</v>
      </c>
      <c r="E4" s="22" t="s">
        <v>20</v>
      </c>
      <c r="F4" s="20" t="s">
        <v>21</v>
      </c>
      <c r="G4" s="23" t="s">
        <v>104</v>
      </c>
    </row>
    <row r="5" spans="1:8" ht="51.75">
      <c r="A5" s="91" t="s">
        <v>24</v>
      </c>
      <c r="B5" s="59" t="s">
        <v>79</v>
      </c>
      <c r="C5" s="60">
        <v>2791259</v>
      </c>
      <c r="D5" s="25"/>
      <c r="E5" s="26">
        <f>D5/C5</f>
        <v>0</v>
      </c>
      <c r="F5" s="80"/>
      <c r="G5" s="79">
        <f>C5-D5</f>
        <v>2791259</v>
      </c>
    </row>
    <row r="6" spans="1:8" ht="49.5">
      <c r="A6" s="93"/>
      <c r="B6" s="33" t="s">
        <v>55</v>
      </c>
      <c r="C6" s="25">
        <v>1799658</v>
      </c>
      <c r="D6" s="25"/>
      <c r="E6" s="26">
        <f t="shared" ref="E6" si="0">D6/C6</f>
        <v>0</v>
      </c>
      <c r="F6" s="80"/>
      <c r="G6" s="79">
        <f>C6-D6</f>
        <v>1799658</v>
      </c>
    </row>
    <row r="7" spans="1:8" ht="17.25" thickBot="1">
      <c r="A7" s="27"/>
      <c r="B7" s="28" t="s">
        <v>23</v>
      </c>
      <c r="C7" s="29">
        <f>SUM(C5:C6)</f>
        <v>4590917</v>
      </c>
      <c r="D7" s="29">
        <f>SUM(D5:D6)</f>
        <v>0</v>
      </c>
      <c r="E7" s="30">
        <f>D7/C7</f>
        <v>0</v>
      </c>
      <c r="F7" s="28"/>
      <c r="G7" s="29">
        <f>C7-D7</f>
        <v>4590917</v>
      </c>
    </row>
    <row r="8" spans="1:8" ht="17.25" thickTop="1"/>
  </sheetData>
  <mergeCells count="4">
    <mergeCell ref="A3:A4"/>
    <mergeCell ref="B3:F3"/>
    <mergeCell ref="A5:A6"/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C15" sqref="C15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3.5" customHeight="1">
      <c r="A1" s="90" t="str">
        <f>'110年總表'!A1</f>
        <v>臺南市新化區暨唪口里辦理
「110年度臺南市永康垃圾資源回收(焚化)廠營運階段回饋金」110年度1-6月份執行情況表</v>
      </c>
      <c r="B1" s="90"/>
      <c r="C1" s="90"/>
      <c r="D1" s="90"/>
      <c r="E1" s="90"/>
      <c r="F1" s="90"/>
      <c r="G1" s="90"/>
      <c r="H1" s="90"/>
    </row>
    <row r="2" spans="1:8" ht="17.25" thickBot="1">
      <c r="A2" t="str">
        <f>'110年總表'!A2</f>
        <v>製表日期：110年07月01日</v>
      </c>
    </row>
    <row r="3" spans="1:8" ht="17.25" customHeight="1" thickTop="1">
      <c r="A3" s="85" t="s">
        <v>32</v>
      </c>
      <c r="B3" s="94" t="s">
        <v>33</v>
      </c>
      <c r="C3" s="95"/>
      <c r="D3" s="95"/>
      <c r="E3" s="95"/>
      <c r="F3" s="95"/>
      <c r="G3" s="96"/>
    </row>
    <row r="4" spans="1:8">
      <c r="A4" s="86"/>
      <c r="B4" s="20" t="s">
        <v>34</v>
      </c>
      <c r="C4" s="21" t="s">
        <v>35</v>
      </c>
      <c r="D4" s="21" t="s">
        <v>36</v>
      </c>
      <c r="E4" s="22" t="s">
        <v>37</v>
      </c>
      <c r="F4" s="34" t="s">
        <v>38</v>
      </c>
      <c r="G4" s="23" t="s">
        <v>104</v>
      </c>
    </row>
    <row r="5" spans="1:8" ht="45" customHeight="1">
      <c r="A5" s="91" t="s">
        <v>56</v>
      </c>
      <c r="B5" s="35" t="s">
        <v>85</v>
      </c>
      <c r="C5" s="25">
        <v>250000</v>
      </c>
      <c r="D5" s="25"/>
      <c r="E5" s="26">
        <f t="shared" ref="E5:E15" si="0">D5/C5</f>
        <v>0</v>
      </c>
      <c r="F5" s="77"/>
      <c r="G5" s="50">
        <f>C5-D5</f>
        <v>250000</v>
      </c>
    </row>
    <row r="6" spans="1:8" ht="37.5" customHeight="1">
      <c r="A6" s="92"/>
      <c r="B6" s="35" t="s">
        <v>100</v>
      </c>
      <c r="C6" s="25">
        <v>50000</v>
      </c>
      <c r="D6" s="25"/>
      <c r="E6" s="26">
        <f t="shared" si="0"/>
        <v>0</v>
      </c>
      <c r="F6" s="24"/>
      <c r="G6" s="50">
        <f t="shared" ref="G6:G15" si="1">C6-D6</f>
        <v>50000</v>
      </c>
    </row>
    <row r="7" spans="1:8" ht="50.25" customHeight="1">
      <c r="A7" s="92"/>
      <c r="B7" s="35" t="s">
        <v>86</v>
      </c>
      <c r="C7" s="25">
        <v>80000</v>
      </c>
      <c r="D7" s="25"/>
      <c r="E7" s="26">
        <f t="shared" si="0"/>
        <v>0</v>
      </c>
      <c r="F7" s="24"/>
      <c r="G7" s="50">
        <f t="shared" si="1"/>
        <v>80000</v>
      </c>
    </row>
    <row r="8" spans="1:8" ht="33">
      <c r="A8" s="92"/>
      <c r="B8" s="35" t="s">
        <v>57</v>
      </c>
      <c r="C8" s="25">
        <v>98000</v>
      </c>
      <c r="D8" s="51"/>
      <c r="E8" s="26">
        <f t="shared" si="0"/>
        <v>0</v>
      </c>
      <c r="F8" s="24"/>
      <c r="G8" s="50">
        <f t="shared" si="1"/>
        <v>98000</v>
      </c>
    </row>
    <row r="9" spans="1:8" ht="51.75" customHeight="1">
      <c r="A9" s="92"/>
      <c r="B9" s="35" t="s">
        <v>58</v>
      </c>
      <c r="C9" s="25">
        <v>130000</v>
      </c>
      <c r="D9" s="25"/>
      <c r="E9" s="26">
        <f t="shared" si="0"/>
        <v>0</v>
      </c>
      <c r="F9" s="77"/>
      <c r="G9" s="50">
        <f t="shared" si="1"/>
        <v>130000</v>
      </c>
    </row>
    <row r="10" spans="1:8" ht="33">
      <c r="A10" s="92"/>
      <c r="B10" s="35" t="s">
        <v>59</v>
      </c>
      <c r="C10" s="25">
        <v>97000</v>
      </c>
      <c r="D10" s="25"/>
      <c r="E10" s="26">
        <f t="shared" si="0"/>
        <v>0</v>
      </c>
      <c r="F10" s="77"/>
      <c r="G10" s="50">
        <f t="shared" si="1"/>
        <v>97000</v>
      </c>
    </row>
    <row r="11" spans="1:8" ht="33">
      <c r="A11" s="92"/>
      <c r="B11" s="42" t="s">
        <v>60</v>
      </c>
      <c r="C11" s="43">
        <v>97000</v>
      </c>
      <c r="D11" s="43"/>
      <c r="E11" s="44">
        <f t="shared" si="0"/>
        <v>0</v>
      </c>
      <c r="F11" s="78"/>
      <c r="G11" s="50">
        <f t="shared" si="1"/>
        <v>97000</v>
      </c>
    </row>
    <row r="12" spans="1:8" ht="33">
      <c r="A12" s="92"/>
      <c r="B12" s="42" t="s">
        <v>87</v>
      </c>
      <c r="C12" s="43">
        <v>75000</v>
      </c>
      <c r="D12" s="43"/>
      <c r="E12" s="44">
        <f t="shared" si="0"/>
        <v>0</v>
      </c>
      <c r="F12" s="78"/>
      <c r="G12" s="50">
        <f t="shared" si="1"/>
        <v>75000</v>
      </c>
    </row>
    <row r="13" spans="1:8" ht="33">
      <c r="A13" s="92"/>
      <c r="B13" s="42" t="s">
        <v>95</v>
      </c>
      <c r="C13" s="43">
        <v>93000</v>
      </c>
      <c r="D13" s="43"/>
      <c r="E13" s="44">
        <f t="shared" si="0"/>
        <v>0</v>
      </c>
      <c r="F13" s="78"/>
      <c r="G13" s="50">
        <f t="shared" si="1"/>
        <v>93000</v>
      </c>
    </row>
    <row r="14" spans="1:8">
      <c r="A14" s="92"/>
      <c r="B14" s="42" t="s">
        <v>88</v>
      </c>
      <c r="C14" s="43">
        <v>30000</v>
      </c>
      <c r="D14" s="43"/>
      <c r="E14" s="44">
        <f t="shared" si="0"/>
        <v>0</v>
      </c>
      <c r="F14" s="78"/>
      <c r="G14" s="50">
        <f t="shared" si="1"/>
        <v>30000</v>
      </c>
    </row>
    <row r="15" spans="1:8" ht="17.25" thickBot="1">
      <c r="A15" s="97"/>
      <c r="B15" s="28" t="s">
        <v>42</v>
      </c>
      <c r="C15" s="29">
        <f>SUM(C5:C14)</f>
        <v>1000000</v>
      </c>
      <c r="D15" s="29">
        <f>SUM(D5:D13)</f>
        <v>0</v>
      </c>
      <c r="E15" s="30">
        <f t="shared" si="0"/>
        <v>0</v>
      </c>
      <c r="F15" s="65"/>
      <c r="G15" s="50">
        <f t="shared" si="1"/>
        <v>1000000</v>
      </c>
    </row>
    <row r="16" spans="1:8" ht="17.25" thickTop="1"/>
  </sheetData>
  <mergeCells count="4">
    <mergeCell ref="A1:H1"/>
    <mergeCell ref="A3:A4"/>
    <mergeCell ref="B3:G3"/>
    <mergeCell ref="A5:A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C14" sqref="C14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7" ht="87" customHeight="1">
      <c r="A1" s="90" t="str">
        <f>'110年總表'!A1</f>
        <v>臺南市新化區暨唪口里辦理
「110年度臺南市永康垃圾資源回收(焚化)廠營運階段回饋金」110年度1-6月份執行情況表</v>
      </c>
      <c r="B1" s="90"/>
      <c r="C1" s="90"/>
      <c r="D1" s="90"/>
      <c r="E1" s="90"/>
      <c r="F1" s="90"/>
      <c r="G1" s="90"/>
    </row>
    <row r="2" spans="1:7" ht="17.25" thickBot="1">
      <c r="A2" t="str">
        <f>'110年總表'!A2</f>
        <v>製表日期：110年07月01日</v>
      </c>
    </row>
    <row r="3" spans="1:7" ht="17.25" customHeight="1" thickTop="1">
      <c r="A3" s="85" t="s">
        <v>32</v>
      </c>
      <c r="B3" s="87" t="s">
        <v>33</v>
      </c>
      <c r="C3" s="87"/>
      <c r="D3" s="87"/>
      <c r="E3" s="87"/>
      <c r="F3" s="98"/>
      <c r="G3" s="36"/>
    </row>
    <row r="4" spans="1:7">
      <c r="A4" s="86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7" ht="54.75" customHeight="1">
      <c r="A5" s="91" t="s">
        <v>61</v>
      </c>
      <c r="B5" s="35" t="s">
        <v>62</v>
      </c>
      <c r="C5" s="25">
        <v>660000</v>
      </c>
      <c r="D5" s="25"/>
      <c r="E5" s="26">
        <f t="shared" ref="E5:E14" si="0">D5/C5</f>
        <v>0</v>
      </c>
      <c r="F5" s="24"/>
      <c r="G5" s="50">
        <f>C5-D5</f>
        <v>660000</v>
      </c>
    </row>
    <row r="6" spans="1:7" ht="33">
      <c r="A6" s="92"/>
      <c r="B6" s="35" t="s">
        <v>63</v>
      </c>
      <c r="C6" s="25">
        <v>50000</v>
      </c>
      <c r="D6" s="25"/>
      <c r="E6" s="26">
        <f t="shared" si="0"/>
        <v>0</v>
      </c>
      <c r="F6" s="24"/>
      <c r="G6" s="50">
        <f t="shared" ref="G6:G14" si="1">C6-D6</f>
        <v>50000</v>
      </c>
    </row>
    <row r="7" spans="1:7" ht="33">
      <c r="A7" s="92"/>
      <c r="B7" s="35" t="s">
        <v>80</v>
      </c>
      <c r="C7" s="25">
        <v>20000</v>
      </c>
      <c r="D7" s="25"/>
      <c r="E7" s="26">
        <f t="shared" si="0"/>
        <v>0</v>
      </c>
      <c r="F7" s="24"/>
      <c r="G7" s="50">
        <f t="shared" si="1"/>
        <v>20000</v>
      </c>
    </row>
    <row r="8" spans="1:7" ht="51.75" customHeight="1">
      <c r="A8" s="92"/>
      <c r="B8" s="35" t="s">
        <v>64</v>
      </c>
      <c r="C8" s="25">
        <v>50000</v>
      </c>
      <c r="D8" s="25"/>
      <c r="E8" s="26">
        <f t="shared" si="0"/>
        <v>0</v>
      </c>
      <c r="F8" s="24"/>
      <c r="G8" s="50">
        <f t="shared" si="1"/>
        <v>50000</v>
      </c>
    </row>
    <row r="9" spans="1:7" ht="49.5">
      <c r="A9" s="92"/>
      <c r="B9" s="35" t="s">
        <v>65</v>
      </c>
      <c r="C9" s="25">
        <v>50000</v>
      </c>
      <c r="D9" s="25"/>
      <c r="E9" s="26">
        <f t="shared" si="0"/>
        <v>0</v>
      </c>
      <c r="F9" s="24"/>
      <c r="G9" s="50">
        <f t="shared" si="1"/>
        <v>50000</v>
      </c>
    </row>
    <row r="10" spans="1:7" ht="48" customHeight="1">
      <c r="A10" s="92"/>
      <c r="B10" s="35" t="s">
        <v>66</v>
      </c>
      <c r="C10" s="25">
        <v>10000</v>
      </c>
      <c r="D10" s="51"/>
      <c r="E10" s="26">
        <f t="shared" si="0"/>
        <v>0</v>
      </c>
      <c r="F10" s="24"/>
      <c r="G10" s="50">
        <f t="shared" si="1"/>
        <v>10000</v>
      </c>
    </row>
    <row r="11" spans="1:7" ht="33">
      <c r="A11" s="92"/>
      <c r="B11" s="35" t="s">
        <v>67</v>
      </c>
      <c r="C11" s="25">
        <v>40000</v>
      </c>
      <c r="D11" s="51"/>
      <c r="E11" s="26">
        <f t="shared" si="0"/>
        <v>0</v>
      </c>
      <c r="F11" s="24"/>
      <c r="G11" s="50">
        <f t="shared" si="1"/>
        <v>40000</v>
      </c>
    </row>
    <row r="12" spans="1:7" ht="56.25" customHeight="1">
      <c r="A12" s="48"/>
      <c r="B12" s="35" t="s">
        <v>93</v>
      </c>
      <c r="C12" s="25">
        <v>50000</v>
      </c>
      <c r="D12" s="51"/>
      <c r="E12" s="26">
        <f t="shared" si="0"/>
        <v>0</v>
      </c>
      <c r="F12" s="24"/>
      <c r="G12" s="50">
        <f t="shared" si="1"/>
        <v>50000</v>
      </c>
    </row>
    <row r="13" spans="1:7">
      <c r="A13" s="48"/>
      <c r="B13" s="42" t="s">
        <v>68</v>
      </c>
      <c r="C13" s="43">
        <v>70000</v>
      </c>
      <c r="D13" s="52"/>
      <c r="E13" s="44">
        <f t="shared" si="0"/>
        <v>0</v>
      </c>
      <c r="F13" s="24"/>
      <c r="G13" s="50">
        <f t="shared" si="1"/>
        <v>70000</v>
      </c>
    </row>
    <row r="14" spans="1:7" ht="30.75" customHeight="1" thickBot="1">
      <c r="A14" s="27"/>
      <c r="B14" s="28" t="s">
        <v>42</v>
      </c>
      <c r="C14" s="29">
        <f>SUM(C5:C13)</f>
        <v>1000000</v>
      </c>
      <c r="D14" s="29">
        <f>SUM(D5:D13)</f>
        <v>0</v>
      </c>
      <c r="E14" s="30">
        <f t="shared" si="0"/>
        <v>0</v>
      </c>
      <c r="F14" s="64"/>
      <c r="G14" s="50">
        <f t="shared" si="1"/>
        <v>1000000</v>
      </c>
    </row>
    <row r="15" spans="1:7" ht="17.25" thickTop="1"/>
  </sheetData>
  <mergeCells count="4">
    <mergeCell ref="A1:G1"/>
    <mergeCell ref="A3:A4"/>
    <mergeCell ref="B3:F3"/>
    <mergeCell ref="A5:A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110年總表</vt:lpstr>
      <vt:lpstr>110新化水電</vt:lpstr>
      <vt:lpstr>行政作業費</vt:lpstr>
      <vt:lpstr>110崙頂</vt:lpstr>
      <vt:lpstr>110全興</vt:lpstr>
      <vt:lpstr>110唪口</vt:lpstr>
      <vt:lpstr>110唪口水電</vt:lpstr>
      <vt:lpstr>110北勢</vt:lpstr>
      <vt:lpstr>110協興</vt:lpstr>
      <vt:lpstr>110豐榮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Windows 使用者</cp:lastModifiedBy>
  <cp:lastPrinted>2021-07-01T02:29:59Z</cp:lastPrinted>
  <dcterms:created xsi:type="dcterms:W3CDTF">2015-12-02T01:38:50Z</dcterms:created>
  <dcterms:modified xsi:type="dcterms:W3CDTF">2021-07-01T02:37:02Z</dcterms:modified>
</cp:coreProperties>
</file>