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65" yWindow="30" windowWidth="14340" windowHeight="12600" activeTab="3"/>
  </bookViews>
  <sheets>
    <sheet name="110年總表" sheetId="1" r:id="rId1"/>
    <sheet name="110新化水電" sheetId="2" r:id="rId2"/>
    <sheet name="行政作業費" sheetId="10" r:id="rId3"/>
    <sheet name="110崙頂" sheetId="6" r:id="rId4"/>
    <sheet name="110全興" sheetId="7" r:id="rId5"/>
    <sheet name="110唪口" sheetId="4" r:id="rId6"/>
    <sheet name="110唪口水電" sheetId="3" r:id="rId7"/>
    <sheet name="110北勢" sheetId="5" r:id="rId8"/>
    <sheet name="110協興" sheetId="8" r:id="rId9"/>
    <sheet name="110豐榮" sheetId="9" r:id="rId10"/>
  </sheets>
  <calcPr calcId="125725"/>
</workbook>
</file>

<file path=xl/calcChain.xml><?xml version="1.0" encoding="utf-8"?>
<calcChain xmlns="http://schemas.openxmlformats.org/spreadsheetml/2006/main">
  <c r="D11" i="1"/>
  <c r="G6" i="3"/>
  <c r="G5"/>
  <c r="D13" i="4"/>
  <c r="D15" i="1" l="1"/>
  <c r="D16" i="9"/>
  <c r="A1" i="10"/>
  <c r="C13" i="4" l="1"/>
  <c r="E12"/>
  <c r="G12"/>
  <c r="E11"/>
  <c r="G11"/>
  <c r="C16" i="9"/>
  <c r="E15"/>
  <c r="G15"/>
  <c r="A2" i="6"/>
  <c r="A2" i="10"/>
  <c r="E6" i="7" l="1"/>
  <c r="E7"/>
  <c r="E14" i="9"/>
  <c r="G14"/>
  <c r="G6" i="7"/>
  <c r="C14"/>
  <c r="D13" i="1"/>
  <c r="D14" i="8"/>
  <c r="D16" i="1" l="1"/>
  <c r="E6" i="3"/>
  <c r="B14" i="1"/>
  <c r="C14" s="1"/>
  <c r="D7" i="10"/>
  <c r="E14" i="1" s="1"/>
  <c r="C7" i="10"/>
  <c r="G6"/>
  <c r="E6"/>
  <c r="G5"/>
  <c r="E5"/>
  <c r="E7" l="1"/>
  <c r="F14" i="1"/>
  <c r="B15"/>
  <c r="C15" s="1"/>
  <c r="G14"/>
  <c r="E15"/>
  <c r="G7" i="10"/>
  <c r="G15" i="1" l="1"/>
  <c r="F15"/>
  <c r="C14" i="8"/>
  <c r="C15" i="5"/>
  <c r="E14"/>
  <c r="G14"/>
  <c r="E12" i="7"/>
  <c r="G12"/>
  <c r="A1" i="3" l="1"/>
  <c r="D15" i="5"/>
  <c r="D7" i="3"/>
  <c r="G7" s="1"/>
  <c r="D14" i="7"/>
  <c r="D14" i="6"/>
  <c r="G7" i="8"/>
  <c r="E7"/>
  <c r="C7" i="3"/>
  <c r="B12" i="1" s="1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3" i="5"/>
  <c r="E13"/>
  <c r="G12"/>
  <c r="E12"/>
  <c r="G11"/>
  <c r="E11"/>
  <c r="G10"/>
  <c r="E10"/>
  <c r="G9"/>
  <c r="E9"/>
  <c r="G8"/>
  <c r="E8"/>
  <c r="G7"/>
  <c r="E7"/>
  <c r="G6"/>
  <c r="E6"/>
  <c r="G5"/>
  <c r="E5"/>
  <c r="E7" i="1"/>
  <c r="G5" i="4"/>
  <c r="E5"/>
  <c r="E6" i="1"/>
  <c r="E14" i="7"/>
  <c r="G11"/>
  <c r="E11"/>
  <c r="G10"/>
  <c r="E10"/>
  <c r="G9"/>
  <c r="E9"/>
  <c r="G8"/>
  <c r="E8"/>
  <c r="G7"/>
  <c r="G13"/>
  <c r="E13"/>
  <c r="G5"/>
  <c r="E5"/>
  <c r="B5" i="1"/>
  <c r="E14" i="6"/>
  <c r="E12"/>
  <c r="E11"/>
  <c r="E10"/>
  <c r="E9"/>
  <c r="E8"/>
  <c r="E7"/>
  <c r="E6"/>
  <c r="E13"/>
  <c r="G5"/>
  <c r="E5"/>
  <c r="G14" l="1"/>
  <c r="E16" i="9"/>
  <c r="E14" i="8"/>
  <c r="G15" i="5"/>
  <c r="B8" i="1"/>
  <c r="G13" i="4"/>
  <c r="E13"/>
  <c r="B7" i="1"/>
  <c r="B6"/>
  <c r="G14" i="7"/>
  <c r="E9" i="1"/>
  <c r="G16" i="9"/>
  <c r="G14" i="8"/>
  <c r="E15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5"/>
  <c r="A2" i="4"/>
  <c r="A2" i="3"/>
  <c r="A2" i="2"/>
  <c r="A1" i="9"/>
  <c r="A1" i="7"/>
  <c r="A1" i="6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<sst xmlns="http://schemas.openxmlformats.org/spreadsheetml/2006/main" count="179" uniqueCount="114">
  <si>
    <t>里       別</t>
  </si>
  <si>
    <t>計畫金額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</si>
  <si>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</si>
  <si>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</si>
  <si>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</si>
  <si>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</si>
  <si>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</si>
  <si>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</si>
  <si>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</si>
  <si>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</si>
  <si>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</si>
  <si>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</si>
  <si>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</si>
  <si>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</si>
  <si>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</si>
  <si>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</si>
  <si>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</si>
  <si>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</si>
  <si>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</si>
  <si>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</si>
  <si>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</si>
  <si>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</si>
  <si>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</si>
  <si>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</si>
  <si>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</si>
  <si>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</si>
  <si>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</si>
  <si>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</si>
  <si>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</si>
  <si>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</si>
  <si>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</si>
  <si>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</si>
  <si>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</si>
  <si>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</si>
  <si>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</si>
  <si>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</si>
  <si>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</si>
  <si>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</si>
  <si>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</si>
  <si>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</si>
  <si>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</si>
  <si>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</si>
  <si>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</si>
  <si>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</si>
  <si>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</si>
  <si>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</si>
  <si>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</si>
  <si>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</si>
  <si>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</si>
  <si>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</si>
  <si>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</si>
  <si>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</si>
  <si>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</si>
  <si>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</si>
  <si>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</si>
  <si>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</si>
  <si>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</si>
  <si>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</si>
  <si>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</si>
  <si>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</si>
  <si>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</si>
  <si>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</si>
  <si>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</si>
  <si>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</si>
  <si>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</si>
  <si>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</si>
  <si>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</si>
  <si>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</si>
  <si>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</si>
  <si>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</si>
  <si>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</si>
  <si>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</si>
  <si>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</si>
  <si>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</si>
  <si>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</si>
  <si>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</si>
  <si>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</si>
  <si>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</si>
  <si>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</si>
  <si>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</si>
  <si>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</si>
  <si>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</si>
  <si>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</si>
  <si>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</si>
  <si>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</si>
  <si>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</si>
  <si>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</si>
  <si>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</si>
  <si>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</si>
  <si>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</si>
  <si>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</si>
  <si>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</si>
  <si>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</si>
  <si>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</si>
  <si>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雇工進行環境整頓及綠化美化</t>
    <phoneticPr fontId="1" type="noConversion"/>
  </si>
  <si>
    <t>北勢里辦理全里環保教育宣導暨里民聯誼活動</t>
    <phoneticPr fontId="1" type="noConversion"/>
  </si>
  <si>
    <t>補助豐榮社區發展協會環保志工隊購置制服</t>
  </si>
  <si>
    <t>補助豐榮里民健康、文康、體育、藝文及宗教活動</t>
    <phoneticPr fontId="1" type="noConversion"/>
  </si>
  <si>
    <t>回饋金保留          金額</t>
    <phoneticPr fontId="1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</si>
  <si>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</si>
  <si>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</si>
  <si>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</si>
  <si>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</si>
  <si>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</si>
  <si>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剩餘款</t>
  </si>
  <si>
    <t>剩餘款</t>
    <phoneticPr fontId="1" type="noConversion"/>
  </si>
  <si>
    <t xml:space="preserve">                                                                                                                   </t>
    <phoneticPr fontId="1" type="noConversion"/>
  </si>
  <si>
    <t>依據臺南市政府110年2月18日府環廢字第府環廢字第1100192329B號函辦理</t>
  </si>
  <si>
    <t>全興社區巡守隊辦理環保教育宣導暨觀摩活動，以及勤務講習訓練</t>
    <phoneticPr fontId="1" type="noConversion"/>
  </si>
  <si>
    <t>補助豐榮社區發展協會環保義工隊辦理環保教育觀摩活動</t>
    <phoneticPr fontId="1" type="noConversion"/>
  </si>
  <si>
    <t>1.110/08/05支崙頂社區發展協會110年4月17-18日辦理媽媽教室環保教育觀摩台東海濱公園、環境教育中心、卑南遺址公園、鹿野高台等等活動車資及便餐、保險費用$30000</t>
    <phoneticPr fontId="1" type="noConversion"/>
  </si>
  <si>
    <t>1.110/08/05支全興里110年6/7-11及7/5-9雇用沈文志辦理轄區環境整頓及綠美化工資政二健.保險費$15764
2.110/08/19支全興里110年8月2-6及9-13日雇用沈文志辦理轄區環境整頓及綠美化工資-政二健$15317
3.110/08/19支全興里110年8月10-11日雇用林秀貞.黃錦德辦理轄區環境整頓及綠美化工資$6749</t>
    <phoneticPr fontId="1" type="noConversion"/>
  </si>
  <si>
    <t>臺南市新化區暨唪口里辦理
「110年度臺南市永康垃圾資源回收(焚化)廠營運階段回饋金」110年度9月份執行情況表</t>
    <phoneticPr fontId="1" type="noConversion"/>
  </si>
  <si>
    <t>製表日期：110年10月04日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</si>
</sst>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0" fontId="7" fillId="0" borderId="1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1" fillId="0" borderId="1" xfId="0" applyNumberFormat="1" applyFont="1" applyBorder="1">
      <alignment vertical="center"/>
    </xf>
    <xf numFmtId="42" fontId="11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2" fillId="0" borderId="2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K8" sqref="K8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12.125" customWidth="1"/>
  </cols>
  <sheetData>
    <row r="1" spans="1:8" ht="73.5" customHeight="1">
      <c r="A1" s="82" t="s">
        <v>112</v>
      </c>
      <c r="B1" s="83"/>
      <c r="C1" s="83"/>
      <c r="D1" s="83"/>
      <c r="E1" s="83"/>
      <c r="F1" s="83"/>
      <c r="G1" s="83"/>
      <c r="H1" s="83"/>
    </row>
    <row r="2" spans="1:8" s="1" customFormat="1" ht="33" customHeight="1" thickBot="1">
      <c r="A2" s="1" t="s">
        <v>113</v>
      </c>
    </row>
    <row r="3" spans="1:8" ht="42.75" thickTop="1">
      <c r="A3" s="2" t="s">
        <v>0</v>
      </c>
      <c r="B3" s="3" t="s">
        <v>76</v>
      </c>
      <c r="C3" s="4" t="s">
        <v>1</v>
      </c>
      <c r="D3" s="4" t="s">
        <v>83</v>
      </c>
      <c r="E3" s="3" t="s">
        <v>2</v>
      </c>
      <c r="F3" s="10" t="s">
        <v>3</v>
      </c>
      <c r="G3" s="5" t="s">
        <v>98</v>
      </c>
      <c r="H3" s="2" t="s">
        <v>4</v>
      </c>
    </row>
    <row r="4" spans="1:8" ht="21">
      <c r="A4" s="6" t="s">
        <v>5</v>
      </c>
      <c r="B4" s="7">
        <f>'110新化水電'!C6</f>
        <v>14553812</v>
      </c>
      <c r="C4" s="40">
        <f t="shared" ref="C4:C16" si="0">B4</f>
        <v>14553812</v>
      </c>
      <c r="D4" s="40"/>
      <c r="E4" s="11">
        <f>'110新化水電'!D6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6</v>
      </c>
      <c r="B5" s="11">
        <f>'110崙頂'!C14</f>
        <v>1000000</v>
      </c>
      <c r="C5" s="41">
        <f t="shared" si="0"/>
        <v>1000000</v>
      </c>
      <c r="D5" s="41"/>
      <c r="E5" s="11">
        <f>'110崙頂'!D14</f>
        <v>30000</v>
      </c>
      <c r="F5" s="18">
        <f t="shared" si="1"/>
        <v>0.03</v>
      </c>
      <c r="G5" s="17">
        <f t="shared" si="2"/>
        <v>970000</v>
      </c>
      <c r="H5" s="13"/>
    </row>
    <row r="6" spans="1:8" ht="21">
      <c r="A6" s="12" t="s">
        <v>7</v>
      </c>
      <c r="B6" s="11">
        <f>'110全興'!C14</f>
        <v>1000000</v>
      </c>
      <c r="C6" s="41">
        <f t="shared" si="0"/>
        <v>1000000</v>
      </c>
      <c r="D6" s="41"/>
      <c r="E6" s="11">
        <f>'110全興'!D14</f>
        <v>37830</v>
      </c>
      <c r="F6" s="18">
        <f t="shared" si="1"/>
        <v>3.7830000000000003E-2</v>
      </c>
      <c r="G6" s="17">
        <f t="shared" si="2"/>
        <v>962170</v>
      </c>
      <c r="H6" s="13"/>
    </row>
    <row r="7" spans="1:8" ht="21">
      <c r="A7" s="12" t="s">
        <v>8</v>
      </c>
      <c r="B7" s="11">
        <f>'110唪口'!C13</f>
        <v>1000000</v>
      </c>
      <c r="C7" s="41">
        <f>B7</f>
        <v>1000000</v>
      </c>
      <c r="D7" s="41"/>
      <c r="E7" s="11">
        <f>'110唪口'!D13</f>
        <v>0</v>
      </c>
      <c r="F7" s="18">
        <f t="shared" si="1"/>
        <v>0</v>
      </c>
      <c r="G7" s="17">
        <f t="shared" si="2"/>
        <v>1000000</v>
      </c>
      <c r="H7" s="13"/>
    </row>
    <row r="8" spans="1:8" ht="21">
      <c r="A8" s="12" t="s">
        <v>9</v>
      </c>
      <c r="B8" s="11">
        <f>'110北勢'!C15</f>
        <v>1000000</v>
      </c>
      <c r="C8" s="41">
        <f t="shared" si="0"/>
        <v>1000000</v>
      </c>
      <c r="D8" s="41"/>
      <c r="E8" s="11">
        <f>'110北勢'!D15</f>
        <v>0</v>
      </c>
      <c r="F8" s="18">
        <f t="shared" si="1"/>
        <v>0</v>
      </c>
      <c r="G8" s="17">
        <f t="shared" si="2"/>
        <v>1000000</v>
      </c>
      <c r="H8" s="13"/>
    </row>
    <row r="9" spans="1:8" ht="21">
      <c r="A9" s="12" t="s">
        <v>10</v>
      </c>
      <c r="B9" s="11">
        <f>'110協興'!C14</f>
        <v>1000000</v>
      </c>
      <c r="C9" s="41">
        <f t="shared" si="0"/>
        <v>1000000</v>
      </c>
      <c r="D9" s="41"/>
      <c r="E9" s="11">
        <f>'110協興'!D14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11</v>
      </c>
      <c r="B10" s="11">
        <f>'110豐榮'!C16</f>
        <v>1000000</v>
      </c>
      <c r="C10" s="41">
        <f t="shared" si="0"/>
        <v>1000000</v>
      </c>
      <c r="D10" s="41"/>
      <c r="E10" s="11">
        <f>'110豐榮'!D16</f>
        <v>0</v>
      </c>
      <c r="F10" s="18">
        <f t="shared" si="1"/>
        <v>0</v>
      </c>
      <c r="G10" s="17">
        <f t="shared" si="2"/>
        <v>1000000</v>
      </c>
      <c r="H10" s="13"/>
    </row>
    <row r="11" spans="1:8" ht="21">
      <c r="A11" s="12" t="s">
        <v>12</v>
      </c>
      <c r="B11" s="11">
        <f>SUM(B4:B10)</f>
        <v>20553812</v>
      </c>
      <c r="C11" s="41">
        <f t="shared" si="0"/>
        <v>20553812</v>
      </c>
      <c r="D11" s="41">
        <f>SUM(D4:D10)</f>
        <v>0</v>
      </c>
      <c r="E11" s="11">
        <f>SUM(E4:E10)</f>
        <v>67830</v>
      </c>
      <c r="F11" s="18">
        <f t="shared" si="1"/>
        <v>3.3001177591777137E-3</v>
      </c>
      <c r="G11" s="17">
        <f t="shared" si="2"/>
        <v>20485982</v>
      </c>
      <c r="H11" s="13"/>
    </row>
    <row r="12" spans="1:8" ht="21">
      <c r="A12" s="12" t="s">
        <v>8</v>
      </c>
      <c r="B12" s="11">
        <f>'110唪口水電'!C7</f>
        <v>4590917</v>
      </c>
      <c r="C12" s="41">
        <f t="shared" si="0"/>
        <v>4590917</v>
      </c>
      <c r="D12" s="41"/>
      <c r="E12" s="11">
        <f>'110唪口水電'!D7</f>
        <v>0</v>
      </c>
      <c r="F12" s="18">
        <f t="shared" si="1"/>
        <v>0</v>
      </c>
      <c r="G12" s="17">
        <f t="shared" si="2"/>
        <v>4590917</v>
      </c>
      <c r="H12" s="9"/>
    </row>
    <row r="13" spans="1:8" ht="21">
      <c r="A13" s="12" t="s">
        <v>12</v>
      </c>
      <c r="B13" s="11">
        <f>SUM(B12)</f>
        <v>4590917</v>
      </c>
      <c r="C13" s="41">
        <f t="shared" si="0"/>
        <v>4590917</v>
      </c>
      <c r="D13" s="41">
        <f>D12</f>
        <v>0</v>
      </c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89</v>
      </c>
      <c r="B14" s="11">
        <f>行政作業費!C7</f>
        <v>52191</v>
      </c>
      <c r="C14" s="41">
        <f>B14</f>
        <v>52191</v>
      </c>
      <c r="D14" s="41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9"/>
    </row>
    <row r="15" spans="1:8" ht="21">
      <c r="A15" s="12" t="s">
        <v>90</v>
      </c>
      <c r="B15" s="11">
        <f>B14</f>
        <v>52191</v>
      </c>
      <c r="C15" s="41">
        <f>B15</f>
        <v>52191</v>
      </c>
      <c r="D15" s="41">
        <f>D14</f>
        <v>0</v>
      </c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13</v>
      </c>
      <c r="B16" s="7">
        <f>SUM(B11+B13+B15)</f>
        <v>25196920</v>
      </c>
      <c r="C16" s="40">
        <f t="shared" si="0"/>
        <v>25196920</v>
      </c>
      <c r="D16" s="40">
        <f>D11+D13+D15</f>
        <v>0</v>
      </c>
      <c r="E16" s="11">
        <f>SUM(E11+E13+E15)</f>
        <v>67830</v>
      </c>
      <c r="F16" s="18">
        <f t="shared" si="1"/>
        <v>2.6919956883619109E-3</v>
      </c>
      <c r="G16" s="17">
        <f>G11+G13+G15</f>
        <v>25129090</v>
      </c>
      <c r="H16" s="9"/>
    </row>
    <row r="17" spans="1:8">
      <c r="A17" s="15" t="s">
        <v>107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14</v>
      </c>
    </row>
    <row r="21" spans="1:8">
      <c r="G21" t="s">
        <v>106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C24" sqref="C24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2.875" customWidth="1"/>
  </cols>
  <sheetData>
    <row r="1" spans="1:8" ht="75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製表日期：110年10月04日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2.25" customHeight="1">
      <c r="A5" s="99" t="s">
        <v>69</v>
      </c>
      <c r="B5" s="31" t="s">
        <v>70</v>
      </c>
      <c r="C5" s="25">
        <v>200000</v>
      </c>
      <c r="D5" s="25"/>
      <c r="E5" s="26">
        <f t="shared" ref="E5:E16" si="0">D5/C5</f>
        <v>0</v>
      </c>
      <c r="F5" s="37"/>
      <c r="G5" s="50">
        <f>C5-D5</f>
        <v>200000</v>
      </c>
    </row>
    <row r="6" spans="1:8" ht="32.25" customHeight="1">
      <c r="A6" s="99"/>
      <c r="B6" s="31" t="s">
        <v>71</v>
      </c>
      <c r="C6" s="25">
        <v>20000</v>
      </c>
      <c r="D6" s="51"/>
      <c r="E6" s="26">
        <f>D6/C6</f>
        <v>0</v>
      </c>
      <c r="F6" s="70"/>
      <c r="G6" s="50">
        <f>C6-D6</f>
        <v>20000</v>
      </c>
    </row>
    <row r="7" spans="1:8">
      <c r="A7" s="99"/>
      <c r="B7" s="31" t="s">
        <v>72</v>
      </c>
      <c r="C7" s="25">
        <v>30000</v>
      </c>
      <c r="D7" s="51"/>
      <c r="E7" s="26">
        <f t="shared" si="0"/>
        <v>0</v>
      </c>
      <c r="F7" s="72"/>
      <c r="G7" s="50">
        <f t="shared" ref="G7:G16" si="1">C7-D7</f>
        <v>30000</v>
      </c>
    </row>
    <row r="8" spans="1:8" ht="90" customHeight="1">
      <c r="A8" s="99"/>
      <c r="B8" s="31" t="s">
        <v>81</v>
      </c>
      <c r="C8" s="25">
        <v>140000</v>
      </c>
      <c r="D8" s="25"/>
      <c r="E8" s="26">
        <f t="shared" si="0"/>
        <v>0</v>
      </c>
      <c r="F8" s="72"/>
      <c r="G8" s="50">
        <f t="shared" si="1"/>
        <v>140000</v>
      </c>
    </row>
    <row r="9" spans="1:8" ht="49.5">
      <c r="A9" s="99"/>
      <c r="B9" s="31" t="s">
        <v>73</v>
      </c>
      <c r="C9" s="38">
        <v>160000</v>
      </c>
      <c r="D9" s="38"/>
      <c r="E9" s="39">
        <f t="shared" si="0"/>
        <v>0</v>
      </c>
      <c r="F9" s="72"/>
      <c r="G9" s="50">
        <f t="shared" si="1"/>
        <v>160000</v>
      </c>
    </row>
    <row r="10" spans="1:8" ht="49.5">
      <c r="A10" s="99"/>
      <c r="B10" s="45" t="s">
        <v>74</v>
      </c>
      <c r="C10" s="46">
        <v>80000</v>
      </c>
      <c r="D10" s="46"/>
      <c r="E10" s="47">
        <f t="shared" si="0"/>
        <v>0</v>
      </c>
      <c r="F10" s="72"/>
      <c r="G10" s="50">
        <f t="shared" si="1"/>
        <v>80000</v>
      </c>
    </row>
    <row r="11" spans="1:8" ht="49.5">
      <c r="A11" s="99"/>
      <c r="B11" s="45" t="s">
        <v>75</v>
      </c>
      <c r="C11" s="46">
        <v>30000</v>
      </c>
      <c r="D11" s="46"/>
      <c r="E11" s="47">
        <f t="shared" si="0"/>
        <v>0</v>
      </c>
      <c r="F11" s="72"/>
      <c r="G11" s="50">
        <f t="shared" si="1"/>
        <v>30000</v>
      </c>
    </row>
    <row r="12" spans="1:8" ht="77.25" customHeight="1">
      <c r="A12" s="53"/>
      <c r="B12" s="45" t="s">
        <v>109</v>
      </c>
      <c r="C12" s="46">
        <v>140000</v>
      </c>
      <c r="D12" s="46"/>
      <c r="E12" s="47">
        <f t="shared" si="0"/>
        <v>0</v>
      </c>
      <c r="F12" s="73"/>
      <c r="G12" s="50">
        <f t="shared" si="1"/>
        <v>140000</v>
      </c>
    </row>
    <row r="13" spans="1:8" ht="40.5" customHeight="1">
      <c r="A13" s="55"/>
      <c r="B13" s="31" t="s">
        <v>96</v>
      </c>
      <c r="C13" s="25">
        <v>30000</v>
      </c>
      <c r="D13" s="51"/>
      <c r="E13" s="26">
        <f>D13/C13</f>
        <v>0</v>
      </c>
      <c r="F13" s="75"/>
      <c r="G13" s="50">
        <f>C13-D13</f>
        <v>30000</v>
      </c>
    </row>
    <row r="14" spans="1:8" ht="33">
      <c r="A14" s="67"/>
      <c r="B14" s="31" t="s">
        <v>97</v>
      </c>
      <c r="C14" s="25">
        <v>120000</v>
      </c>
      <c r="D14" s="52"/>
      <c r="E14" s="26">
        <f>D14/C14</f>
        <v>0</v>
      </c>
      <c r="F14" s="76"/>
      <c r="G14" s="50">
        <f>C14-D14</f>
        <v>120000</v>
      </c>
    </row>
    <row r="15" spans="1:8" ht="35.25" customHeight="1">
      <c r="A15" s="74"/>
      <c r="B15" s="45" t="s">
        <v>101</v>
      </c>
      <c r="C15" s="43">
        <v>50000</v>
      </c>
      <c r="D15" s="52"/>
      <c r="E15" s="44">
        <f>D15/C15</f>
        <v>0</v>
      </c>
      <c r="F15" s="76"/>
      <c r="G15" s="50">
        <f>C15-D15</f>
        <v>50000</v>
      </c>
    </row>
    <row r="16" spans="1:8" ht="17.25" thickBot="1">
      <c r="A16" s="32"/>
      <c r="B16" s="28" t="s">
        <v>42</v>
      </c>
      <c r="C16" s="29">
        <f>SUM(C5:C15)</f>
        <v>1000000</v>
      </c>
      <c r="D16" s="29">
        <f>SUM(D5:D15)</f>
        <v>0</v>
      </c>
      <c r="E16" s="30">
        <f t="shared" si="0"/>
        <v>0</v>
      </c>
      <c r="F16" s="28"/>
      <c r="G16" s="50">
        <f t="shared" si="1"/>
        <v>1000000</v>
      </c>
    </row>
    <row r="17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5" sqref="L5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84" t="str">
        <f>'110年總表'!A1</f>
        <v>臺南市新化區暨唪口里辦理
「110年度臺南市永康垃圾資源回收(焚化)廠營運階段回饋金」110年度9月份執行情況表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製表日期：110年10月04日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 ht="35.25" customHeight="1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105</v>
      </c>
    </row>
    <row r="5" spans="1:8" ht="49.5">
      <c r="A5" s="66" t="s">
        <v>22</v>
      </c>
      <c r="B5" s="56" t="s">
        <v>77</v>
      </c>
      <c r="C5" s="57">
        <v>14553812</v>
      </c>
      <c r="D5" s="25"/>
      <c r="E5" s="26">
        <f>D5/C5</f>
        <v>0</v>
      </c>
      <c r="F5" s="24"/>
      <c r="G5" s="68">
        <f>C5-D5</f>
        <v>14553812</v>
      </c>
    </row>
    <row r="6" spans="1:8" ht="17.25" thickBot="1">
      <c r="A6" s="27"/>
      <c r="B6" s="28" t="s">
        <v>23</v>
      </c>
      <c r="C6" s="29">
        <f>SUM(C5:C5)</f>
        <v>14553812</v>
      </c>
      <c r="D6" s="29">
        <f>SUM(D5)</f>
        <v>0</v>
      </c>
      <c r="E6" s="30">
        <f>D6/C6</f>
        <v>0</v>
      </c>
      <c r="F6" s="28"/>
      <c r="G6" s="69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4" t="str">
        <f>'110年總表'!A1</f>
        <v>臺南市新化區暨唪口里辦理
「110年度臺南市永康垃圾資源回收(焚化)廠營運階段回饋金」110年度9月份執行情況表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製表日期：110年10月04日</v>
      </c>
    </row>
    <row r="3" spans="1:8" ht="17.25" thickTop="1">
      <c r="A3" s="85" t="s">
        <v>15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35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82.5" customHeight="1">
      <c r="A5" s="88" t="s">
        <v>22</v>
      </c>
      <c r="B5" s="56" t="s">
        <v>91</v>
      </c>
      <c r="C5" s="57">
        <v>8399</v>
      </c>
      <c r="E5" s="26">
        <f>D5/C5</f>
        <v>0</v>
      </c>
      <c r="G5" s="68">
        <f>C5-D5</f>
        <v>8399</v>
      </c>
    </row>
    <row r="6" spans="1:8" ht="116.25" customHeight="1">
      <c r="A6" s="89"/>
      <c r="B6" s="56" t="s">
        <v>78</v>
      </c>
      <c r="C6" s="57">
        <v>43792</v>
      </c>
      <c r="D6" s="25"/>
      <c r="E6" s="26">
        <f>D6/C6</f>
        <v>0</v>
      </c>
      <c r="F6" s="24"/>
      <c r="G6" s="68">
        <f t="shared" ref="G6:G7" si="0">C6-D6</f>
        <v>43792</v>
      </c>
    </row>
    <row r="7" spans="1:8" ht="17.25" thickBot="1">
      <c r="A7" s="27"/>
      <c r="B7" s="28" t="s">
        <v>92</v>
      </c>
      <c r="C7" s="29">
        <f>SUM(C5:C6)</f>
        <v>52191</v>
      </c>
      <c r="D7" s="29">
        <f>D5+D6</f>
        <v>0</v>
      </c>
      <c r="E7" s="26">
        <f>D7/C7</f>
        <v>0</v>
      </c>
      <c r="F7" s="28"/>
      <c r="G7" s="68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F8" sqref="F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製表日期：110年10月04日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1" t="s">
        <v>39</v>
      </c>
      <c r="B5" s="35" t="s">
        <v>40</v>
      </c>
      <c r="C5" s="25">
        <v>350000</v>
      </c>
      <c r="D5" s="25"/>
      <c r="E5" s="26">
        <f t="shared" ref="E5:E14" si="0">D5/C5</f>
        <v>0</v>
      </c>
      <c r="F5" s="71"/>
      <c r="G5" s="50">
        <f>C5-D5</f>
        <v>350000</v>
      </c>
    </row>
    <row r="6" spans="1:8" ht="39" customHeight="1">
      <c r="A6" s="92"/>
      <c r="B6" s="31" t="s">
        <v>25</v>
      </c>
      <c r="C6" s="25">
        <v>20000</v>
      </c>
      <c r="D6" s="25"/>
      <c r="E6" s="26">
        <f t="shared" si="0"/>
        <v>0</v>
      </c>
      <c r="F6" s="71"/>
      <c r="G6" s="50">
        <f t="shared" ref="G6:G14" si="1">C6-D6</f>
        <v>20000</v>
      </c>
    </row>
    <row r="7" spans="1:8" ht="33">
      <c r="A7" s="92"/>
      <c r="B7" s="31" t="s">
        <v>26</v>
      </c>
      <c r="C7" s="25">
        <v>100000</v>
      </c>
      <c r="D7" s="25"/>
      <c r="E7" s="26">
        <f t="shared" si="0"/>
        <v>0</v>
      </c>
      <c r="F7" s="72"/>
      <c r="G7" s="50">
        <f t="shared" si="1"/>
        <v>100000</v>
      </c>
    </row>
    <row r="8" spans="1:8" ht="49.5">
      <c r="A8" s="92"/>
      <c r="B8" s="31" t="s">
        <v>27</v>
      </c>
      <c r="C8" s="25">
        <v>70000</v>
      </c>
      <c r="D8" s="25"/>
      <c r="E8" s="26">
        <f t="shared" si="0"/>
        <v>0</v>
      </c>
      <c r="F8" s="71"/>
      <c r="G8" s="50">
        <f t="shared" si="1"/>
        <v>70000</v>
      </c>
    </row>
    <row r="9" spans="1:8" ht="49.5">
      <c r="A9" s="92"/>
      <c r="B9" s="31" t="s">
        <v>28</v>
      </c>
      <c r="C9" s="25">
        <v>30000</v>
      </c>
      <c r="D9" s="25">
        <v>30000</v>
      </c>
      <c r="E9" s="26">
        <f t="shared" si="0"/>
        <v>1</v>
      </c>
      <c r="F9" s="71" t="s">
        <v>110</v>
      </c>
      <c r="G9" s="50">
        <f t="shared" si="1"/>
        <v>0</v>
      </c>
    </row>
    <row r="10" spans="1:8" ht="33">
      <c r="A10" s="92"/>
      <c r="B10" s="31" t="s">
        <v>29</v>
      </c>
      <c r="C10" s="25">
        <v>60000</v>
      </c>
      <c r="D10" s="25"/>
      <c r="E10" s="26">
        <f t="shared" si="0"/>
        <v>0</v>
      </c>
      <c r="F10" s="72"/>
      <c r="G10" s="50">
        <f t="shared" si="1"/>
        <v>60000</v>
      </c>
    </row>
    <row r="11" spans="1:8" ht="33">
      <c r="A11" s="92"/>
      <c r="B11" s="31" t="s">
        <v>30</v>
      </c>
      <c r="C11" s="25">
        <v>100000</v>
      </c>
      <c r="D11" s="25"/>
      <c r="E11" s="26">
        <f t="shared" si="0"/>
        <v>0</v>
      </c>
      <c r="F11" s="72"/>
      <c r="G11" s="50">
        <f t="shared" si="1"/>
        <v>100000</v>
      </c>
    </row>
    <row r="12" spans="1:8" ht="49.5">
      <c r="A12" s="92"/>
      <c r="B12" s="31" t="s">
        <v>31</v>
      </c>
      <c r="C12" s="25">
        <v>200000</v>
      </c>
      <c r="D12" s="25"/>
      <c r="E12" s="26">
        <f t="shared" si="0"/>
        <v>0</v>
      </c>
      <c r="F12" s="72"/>
      <c r="G12" s="50">
        <f t="shared" si="1"/>
        <v>200000</v>
      </c>
    </row>
    <row r="13" spans="1:8">
      <c r="A13" s="58"/>
      <c r="B13" s="31" t="s">
        <v>41</v>
      </c>
      <c r="C13" s="25">
        <v>70000</v>
      </c>
      <c r="D13" s="51"/>
      <c r="E13" s="26">
        <f>D13/C13</f>
        <v>0</v>
      </c>
      <c r="F13" s="24"/>
      <c r="G13" s="50">
        <f>C13-D13</f>
        <v>70000</v>
      </c>
    </row>
    <row r="14" spans="1:8">
      <c r="A14" s="32"/>
      <c r="B14" s="32" t="s">
        <v>42</v>
      </c>
      <c r="C14" s="25">
        <f>SUM(C5:C13)</f>
        <v>1000000</v>
      </c>
      <c r="D14" s="25">
        <f>SUM(D5:D13)</f>
        <v>30000</v>
      </c>
      <c r="E14" s="26">
        <f t="shared" si="0"/>
        <v>0.03</v>
      </c>
      <c r="F14" s="63"/>
      <c r="G14" s="50">
        <f t="shared" si="1"/>
        <v>970000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8" sqref="F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製表日期：110年10月04日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2" t="s">
        <v>43</v>
      </c>
      <c r="B5" s="31" t="s">
        <v>82</v>
      </c>
      <c r="C5" s="25">
        <v>300000</v>
      </c>
      <c r="D5" s="25"/>
      <c r="E5" s="26">
        <f t="shared" ref="E5:E14" si="0">D5/C5</f>
        <v>0</v>
      </c>
      <c r="F5" s="81"/>
      <c r="G5" s="50">
        <f>C5-D5</f>
        <v>300000</v>
      </c>
    </row>
    <row r="6" spans="1:8" ht="114">
      <c r="A6" s="92"/>
      <c r="B6" s="45" t="s">
        <v>94</v>
      </c>
      <c r="C6" s="43">
        <v>110000</v>
      </c>
      <c r="D6" s="25">
        <v>37830</v>
      </c>
      <c r="E6" s="26">
        <f t="shared" si="0"/>
        <v>0.34390909090909089</v>
      </c>
      <c r="F6" s="24" t="s">
        <v>111</v>
      </c>
      <c r="G6" s="50">
        <f>C6-D6</f>
        <v>72170</v>
      </c>
    </row>
    <row r="7" spans="1:8" ht="33">
      <c r="A7" s="92"/>
      <c r="B7" s="31" t="s">
        <v>45</v>
      </c>
      <c r="C7" s="25">
        <v>70000</v>
      </c>
      <c r="D7" s="25"/>
      <c r="E7" s="26">
        <f t="shared" si="0"/>
        <v>0</v>
      </c>
      <c r="F7" s="24"/>
      <c r="G7" s="50">
        <f t="shared" ref="G7:G14" si="1">C7-D7</f>
        <v>70000</v>
      </c>
    </row>
    <row r="8" spans="1:8" ht="33">
      <c r="A8" s="92"/>
      <c r="B8" s="31" t="s">
        <v>99</v>
      </c>
      <c r="C8" s="25">
        <v>70000</v>
      </c>
      <c r="D8" s="25"/>
      <c r="E8" s="26">
        <f t="shared" si="0"/>
        <v>0</v>
      </c>
      <c r="F8" s="24"/>
      <c r="G8" s="50">
        <f t="shared" si="1"/>
        <v>70000</v>
      </c>
    </row>
    <row r="9" spans="1:8" ht="33">
      <c r="A9" s="92"/>
      <c r="B9" s="31" t="s">
        <v>46</v>
      </c>
      <c r="C9" s="25">
        <v>70000</v>
      </c>
      <c r="D9" s="25"/>
      <c r="E9" s="26">
        <f t="shared" si="0"/>
        <v>0</v>
      </c>
      <c r="F9" s="24"/>
      <c r="G9" s="50">
        <f t="shared" si="1"/>
        <v>70000</v>
      </c>
    </row>
    <row r="10" spans="1:8" ht="49.5">
      <c r="A10" s="92"/>
      <c r="B10" s="31" t="s">
        <v>108</v>
      </c>
      <c r="C10" s="25">
        <v>140000</v>
      </c>
      <c r="D10" s="25"/>
      <c r="E10" s="26">
        <f t="shared" si="0"/>
        <v>0</v>
      </c>
      <c r="F10" s="24"/>
      <c r="G10" s="50">
        <f t="shared" si="1"/>
        <v>140000</v>
      </c>
    </row>
    <row r="11" spans="1:8" ht="49.5">
      <c r="A11" s="48"/>
      <c r="B11" s="45" t="s">
        <v>47</v>
      </c>
      <c r="C11" s="43">
        <v>120000</v>
      </c>
      <c r="D11" s="43"/>
      <c r="E11" s="44">
        <f t="shared" si="0"/>
        <v>0</v>
      </c>
      <c r="F11" s="24"/>
      <c r="G11" s="50">
        <f t="shared" si="1"/>
        <v>120000</v>
      </c>
    </row>
    <row r="12" spans="1:8" ht="33">
      <c r="A12" s="62"/>
      <c r="B12" s="45" t="s">
        <v>84</v>
      </c>
      <c r="C12" s="43">
        <v>70000</v>
      </c>
      <c r="D12" s="43"/>
      <c r="E12" s="44">
        <f t="shared" si="0"/>
        <v>0</v>
      </c>
      <c r="F12" s="24"/>
      <c r="G12" s="50">
        <f t="shared" si="1"/>
        <v>70000</v>
      </c>
    </row>
    <row r="13" spans="1:8">
      <c r="A13" s="54"/>
      <c r="B13" s="31" t="s">
        <v>44</v>
      </c>
      <c r="C13" s="25">
        <v>50000</v>
      </c>
      <c r="D13" s="51"/>
      <c r="E13" s="26">
        <f>D13/C13</f>
        <v>0</v>
      </c>
      <c r="F13" s="75"/>
      <c r="G13" s="50">
        <f>C13-D13</f>
        <v>50000</v>
      </c>
    </row>
    <row r="14" spans="1:8" ht="17.25" thickBot="1">
      <c r="A14" s="27"/>
      <c r="B14" s="28" t="s">
        <v>42</v>
      </c>
      <c r="C14" s="29">
        <f>SUM(C5:C13)</f>
        <v>1000000</v>
      </c>
      <c r="D14" s="29">
        <f>SUM(D5:D13)</f>
        <v>37830</v>
      </c>
      <c r="E14" s="30">
        <f t="shared" si="0"/>
        <v>3.7830000000000003E-2</v>
      </c>
      <c r="F14" s="64"/>
      <c r="G14" s="50">
        <f t="shared" si="1"/>
        <v>962170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12" sqref="C12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製表日期：110年10月04日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48" customHeight="1">
      <c r="A5" s="91" t="s">
        <v>48</v>
      </c>
      <c r="B5" s="31" t="s">
        <v>49</v>
      </c>
      <c r="C5" s="25">
        <v>500000</v>
      </c>
      <c r="D5" s="25"/>
      <c r="E5" s="26">
        <f t="shared" ref="E5:E13" si="0">D5/C5</f>
        <v>0</v>
      </c>
      <c r="F5" s="24"/>
      <c r="G5" s="50">
        <f>C5-D5</f>
        <v>500000</v>
      </c>
    </row>
    <row r="6" spans="1:8" ht="33">
      <c r="A6" s="92"/>
      <c r="B6" s="31" t="s">
        <v>51</v>
      </c>
      <c r="C6" s="25">
        <v>80000</v>
      </c>
      <c r="D6" s="25"/>
      <c r="E6" s="26">
        <f t="shared" si="0"/>
        <v>0</v>
      </c>
      <c r="F6" s="24"/>
      <c r="G6" s="50">
        <f t="shared" ref="G6:G13" si="1">C6-D6</f>
        <v>80000</v>
      </c>
    </row>
    <row r="7" spans="1:8" ht="49.5">
      <c r="A7" s="92"/>
      <c r="B7" s="31" t="s">
        <v>52</v>
      </c>
      <c r="C7" s="25">
        <v>120000</v>
      </c>
      <c r="D7" s="25"/>
      <c r="E7" s="26">
        <f t="shared" si="0"/>
        <v>0</v>
      </c>
      <c r="F7" s="24"/>
      <c r="G7" s="50">
        <f t="shared" si="1"/>
        <v>120000</v>
      </c>
    </row>
    <row r="8" spans="1:8" ht="49.5">
      <c r="A8" s="92"/>
      <c r="B8" s="31" t="s">
        <v>53</v>
      </c>
      <c r="C8" s="25">
        <v>60000</v>
      </c>
      <c r="D8" s="51"/>
      <c r="E8" s="26">
        <f t="shared" si="0"/>
        <v>0</v>
      </c>
      <c r="F8" s="24"/>
      <c r="G8" s="50">
        <f t="shared" si="1"/>
        <v>60000</v>
      </c>
    </row>
    <row r="9" spans="1:8" ht="33">
      <c r="A9" s="92"/>
      <c r="B9" s="31" t="s">
        <v>54</v>
      </c>
      <c r="C9" s="25">
        <v>100000</v>
      </c>
      <c r="D9" s="25"/>
      <c r="E9" s="26">
        <f t="shared" si="0"/>
        <v>0</v>
      </c>
      <c r="F9" s="24"/>
      <c r="G9" s="50">
        <f t="shared" si="1"/>
        <v>100000</v>
      </c>
    </row>
    <row r="10" spans="1:8">
      <c r="A10" s="92"/>
      <c r="B10" s="31" t="s">
        <v>50</v>
      </c>
      <c r="C10" s="25">
        <v>60000</v>
      </c>
      <c r="D10" s="51"/>
      <c r="E10" s="26">
        <f>D10/C10</f>
        <v>0</v>
      </c>
      <c r="F10" s="24"/>
      <c r="G10" s="50">
        <f>C10-D10</f>
        <v>60000</v>
      </c>
    </row>
    <row r="11" spans="1:8" ht="33">
      <c r="A11" s="92"/>
      <c r="B11" s="31" t="s">
        <v>102</v>
      </c>
      <c r="C11" s="25">
        <v>60000</v>
      </c>
      <c r="D11" s="51"/>
      <c r="E11" s="26">
        <f>D11/C11</f>
        <v>0</v>
      </c>
      <c r="F11" s="49"/>
      <c r="G11" s="50">
        <f>C11-D11</f>
        <v>60000</v>
      </c>
    </row>
    <row r="12" spans="1:8" ht="33">
      <c r="A12" s="92"/>
      <c r="B12" s="31" t="s">
        <v>103</v>
      </c>
      <c r="C12" s="25">
        <v>20000</v>
      </c>
      <c r="D12" s="51"/>
      <c r="E12" s="26">
        <f>D12/C12</f>
        <v>0</v>
      </c>
      <c r="F12" s="24"/>
      <c r="G12" s="50">
        <f>C12-D12</f>
        <v>20000</v>
      </c>
    </row>
    <row r="13" spans="1:8">
      <c r="A13" s="93"/>
      <c r="B13" s="32" t="s">
        <v>42</v>
      </c>
      <c r="C13" s="25">
        <f>SUM(C5:C12)</f>
        <v>1000000</v>
      </c>
      <c r="D13" s="25">
        <f>SUM(D5:D12)</f>
        <v>0</v>
      </c>
      <c r="E13" s="26">
        <f t="shared" si="0"/>
        <v>0</v>
      </c>
      <c r="F13" s="49"/>
      <c r="G13" s="50">
        <f t="shared" si="1"/>
        <v>1000000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17" sqref="J17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61"/>
    </row>
    <row r="2" spans="1:8" ht="17.25" thickBot="1">
      <c r="A2" t="str">
        <f>'110年總表'!A2</f>
        <v>製表日期：110年10月04日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51.75">
      <c r="A5" s="91" t="s">
        <v>24</v>
      </c>
      <c r="B5" s="59" t="s">
        <v>79</v>
      </c>
      <c r="C5" s="60">
        <v>2791259</v>
      </c>
      <c r="D5" s="25"/>
      <c r="E5" s="26">
        <f>D5/C5</f>
        <v>0</v>
      </c>
      <c r="F5" s="80"/>
      <c r="G5" s="79">
        <f>C5-D5</f>
        <v>2791259</v>
      </c>
    </row>
    <row r="6" spans="1:8" ht="49.5">
      <c r="A6" s="93"/>
      <c r="B6" s="33" t="s">
        <v>55</v>
      </c>
      <c r="C6" s="25">
        <v>1799658</v>
      </c>
      <c r="D6" s="25"/>
      <c r="E6" s="26">
        <f t="shared" ref="E6" si="0">D6/C6</f>
        <v>0</v>
      </c>
      <c r="F6" s="80"/>
      <c r="G6" s="79">
        <f>C6-D6</f>
        <v>1799658</v>
      </c>
    </row>
    <row r="7" spans="1:8" ht="17.25" thickBot="1">
      <c r="A7" s="27"/>
      <c r="B7" s="28" t="s">
        <v>23</v>
      </c>
      <c r="C7" s="29">
        <f>SUM(C5:C6)</f>
        <v>4590917</v>
      </c>
      <c r="D7" s="29">
        <f>SUM(D5:D6)</f>
        <v>0</v>
      </c>
      <c r="E7" s="30">
        <f>D7/C7</f>
        <v>0</v>
      </c>
      <c r="F7" s="28"/>
      <c r="G7" s="29">
        <f>C7-D7</f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5" sqref="C1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製表日期：110年10月04日</v>
      </c>
    </row>
    <row r="3" spans="1:8" ht="17.25" customHeight="1" thickTop="1">
      <c r="A3" s="85" t="s">
        <v>32</v>
      </c>
      <c r="B3" s="94" t="s">
        <v>33</v>
      </c>
      <c r="C3" s="95"/>
      <c r="D3" s="95"/>
      <c r="E3" s="95"/>
      <c r="F3" s="95"/>
      <c r="G3" s="96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34" t="s">
        <v>38</v>
      </c>
      <c r="G4" s="23" t="s">
        <v>104</v>
      </c>
    </row>
    <row r="5" spans="1:8" ht="45" customHeight="1">
      <c r="A5" s="91" t="s">
        <v>56</v>
      </c>
      <c r="B5" s="35" t="s">
        <v>85</v>
      </c>
      <c r="C5" s="25">
        <v>250000</v>
      </c>
      <c r="D5" s="25"/>
      <c r="E5" s="26">
        <f t="shared" ref="E5:E15" si="0">D5/C5</f>
        <v>0</v>
      </c>
      <c r="F5" s="77"/>
      <c r="G5" s="50">
        <f>C5-D5</f>
        <v>250000</v>
      </c>
    </row>
    <row r="6" spans="1:8" ht="37.5" customHeight="1">
      <c r="A6" s="92"/>
      <c r="B6" s="35" t="s">
        <v>100</v>
      </c>
      <c r="C6" s="25">
        <v>50000</v>
      </c>
      <c r="D6" s="25"/>
      <c r="E6" s="26">
        <f t="shared" si="0"/>
        <v>0</v>
      </c>
      <c r="F6" s="24"/>
      <c r="G6" s="50">
        <f t="shared" ref="G6:G15" si="1">C6-D6</f>
        <v>50000</v>
      </c>
    </row>
    <row r="7" spans="1:8" ht="50.25" customHeight="1">
      <c r="A7" s="92"/>
      <c r="B7" s="35" t="s">
        <v>86</v>
      </c>
      <c r="C7" s="25">
        <v>80000</v>
      </c>
      <c r="D7" s="25"/>
      <c r="E7" s="26">
        <f t="shared" si="0"/>
        <v>0</v>
      </c>
      <c r="F7" s="24"/>
      <c r="G7" s="50">
        <f t="shared" si="1"/>
        <v>80000</v>
      </c>
    </row>
    <row r="8" spans="1:8" ht="33">
      <c r="A8" s="92"/>
      <c r="B8" s="35" t="s">
        <v>57</v>
      </c>
      <c r="C8" s="25">
        <v>98000</v>
      </c>
      <c r="D8" s="51"/>
      <c r="E8" s="26">
        <f t="shared" si="0"/>
        <v>0</v>
      </c>
      <c r="F8" s="24"/>
      <c r="G8" s="50">
        <f t="shared" si="1"/>
        <v>98000</v>
      </c>
    </row>
    <row r="9" spans="1:8" ht="51.75" customHeight="1">
      <c r="A9" s="92"/>
      <c r="B9" s="35" t="s">
        <v>58</v>
      </c>
      <c r="C9" s="25">
        <v>130000</v>
      </c>
      <c r="D9" s="25"/>
      <c r="E9" s="26">
        <f t="shared" si="0"/>
        <v>0</v>
      </c>
      <c r="F9" s="77"/>
      <c r="G9" s="50">
        <f t="shared" si="1"/>
        <v>130000</v>
      </c>
    </row>
    <row r="10" spans="1:8" ht="33">
      <c r="A10" s="92"/>
      <c r="B10" s="35" t="s">
        <v>59</v>
      </c>
      <c r="C10" s="25">
        <v>97000</v>
      </c>
      <c r="D10" s="25"/>
      <c r="E10" s="26">
        <f t="shared" si="0"/>
        <v>0</v>
      </c>
      <c r="F10" s="77"/>
      <c r="G10" s="50">
        <f t="shared" si="1"/>
        <v>97000</v>
      </c>
    </row>
    <row r="11" spans="1:8" ht="33">
      <c r="A11" s="92"/>
      <c r="B11" s="42" t="s">
        <v>60</v>
      </c>
      <c r="C11" s="43">
        <v>97000</v>
      </c>
      <c r="D11" s="43"/>
      <c r="E11" s="44">
        <f t="shared" si="0"/>
        <v>0</v>
      </c>
      <c r="F11" s="78"/>
      <c r="G11" s="50">
        <f t="shared" si="1"/>
        <v>97000</v>
      </c>
    </row>
    <row r="12" spans="1:8" ht="33">
      <c r="A12" s="92"/>
      <c r="B12" s="42" t="s">
        <v>87</v>
      </c>
      <c r="C12" s="43">
        <v>75000</v>
      </c>
      <c r="D12" s="43"/>
      <c r="E12" s="44">
        <f t="shared" si="0"/>
        <v>0</v>
      </c>
      <c r="F12" s="78"/>
      <c r="G12" s="50">
        <f t="shared" si="1"/>
        <v>75000</v>
      </c>
    </row>
    <row r="13" spans="1:8" ht="33">
      <c r="A13" s="92"/>
      <c r="B13" s="42" t="s">
        <v>95</v>
      </c>
      <c r="C13" s="43">
        <v>93000</v>
      </c>
      <c r="D13" s="43"/>
      <c r="E13" s="44">
        <f t="shared" si="0"/>
        <v>0</v>
      </c>
      <c r="F13" s="78"/>
      <c r="G13" s="50">
        <f t="shared" si="1"/>
        <v>93000</v>
      </c>
    </row>
    <row r="14" spans="1:8">
      <c r="A14" s="92"/>
      <c r="B14" s="42" t="s">
        <v>88</v>
      </c>
      <c r="C14" s="43">
        <v>30000</v>
      </c>
      <c r="D14" s="43"/>
      <c r="E14" s="44">
        <f t="shared" si="0"/>
        <v>0</v>
      </c>
      <c r="F14" s="78"/>
      <c r="G14" s="50">
        <f t="shared" si="1"/>
        <v>30000</v>
      </c>
    </row>
    <row r="15" spans="1:8" ht="17.25" thickBot="1">
      <c r="A15" s="97"/>
      <c r="B15" s="28" t="s">
        <v>42</v>
      </c>
      <c r="C15" s="29">
        <f>SUM(C5:C14)</f>
        <v>1000000</v>
      </c>
      <c r="D15" s="29">
        <f>SUM(D5:D13)</f>
        <v>0</v>
      </c>
      <c r="E15" s="30">
        <f t="shared" si="0"/>
        <v>0</v>
      </c>
      <c r="F15" s="65"/>
      <c r="G15" s="50">
        <f t="shared" si="1"/>
        <v>1000000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90" t="str">
        <f>'110年總表'!A1</f>
        <v>臺南市新化區暨唪口里辦理
「110年度臺南市永康垃圾資源回收(焚化)廠營運階段回饋金」110年度9月份執行情況表</v>
      </c>
      <c r="B1" s="90"/>
      <c r="C1" s="90"/>
      <c r="D1" s="90"/>
      <c r="E1" s="90"/>
      <c r="F1" s="90"/>
      <c r="G1" s="90"/>
    </row>
    <row r="2" spans="1:7" ht="17.25" thickBot="1">
      <c r="A2" t="str">
        <f>'110年總表'!A2</f>
        <v>製表日期：110年10月04日</v>
      </c>
    </row>
    <row r="3" spans="1:7" ht="17.25" customHeight="1" thickTop="1">
      <c r="A3" s="85" t="s">
        <v>32</v>
      </c>
      <c r="B3" s="87" t="s">
        <v>33</v>
      </c>
      <c r="C3" s="87"/>
      <c r="D3" s="87"/>
      <c r="E3" s="87"/>
      <c r="F3" s="98"/>
      <c r="G3" s="36"/>
    </row>
    <row r="4" spans="1:7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7" ht="54.75" customHeight="1">
      <c r="A5" s="91" t="s">
        <v>61</v>
      </c>
      <c r="B5" s="35" t="s">
        <v>62</v>
      </c>
      <c r="C5" s="25">
        <v>660000</v>
      </c>
      <c r="D5" s="25"/>
      <c r="E5" s="26">
        <f t="shared" ref="E5:E14" si="0">D5/C5</f>
        <v>0</v>
      </c>
      <c r="F5" s="24"/>
      <c r="G5" s="50">
        <f>C5-D5</f>
        <v>660000</v>
      </c>
    </row>
    <row r="6" spans="1:7" ht="33">
      <c r="A6" s="92"/>
      <c r="B6" s="35" t="s">
        <v>63</v>
      </c>
      <c r="C6" s="25">
        <v>50000</v>
      </c>
      <c r="D6" s="25"/>
      <c r="E6" s="26">
        <f t="shared" si="0"/>
        <v>0</v>
      </c>
      <c r="F6" s="24"/>
      <c r="G6" s="50">
        <f t="shared" ref="G6:G14" si="1">C6-D6</f>
        <v>50000</v>
      </c>
    </row>
    <row r="7" spans="1:7" ht="33">
      <c r="A7" s="92"/>
      <c r="B7" s="35" t="s">
        <v>80</v>
      </c>
      <c r="C7" s="25">
        <v>20000</v>
      </c>
      <c r="D7" s="25"/>
      <c r="E7" s="26">
        <f t="shared" si="0"/>
        <v>0</v>
      </c>
      <c r="F7" s="24"/>
      <c r="G7" s="50">
        <f t="shared" si="1"/>
        <v>20000</v>
      </c>
    </row>
    <row r="8" spans="1:7" ht="51.75" customHeight="1">
      <c r="A8" s="92"/>
      <c r="B8" s="35" t="s">
        <v>64</v>
      </c>
      <c r="C8" s="25">
        <v>50000</v>
      </c>
      <c r="D8" s="25"/>
      <c r="E8" s="26">
        <f t="shared" si="0"/>
        <v>0</v>
      </c>
      <c r="F8" s="24"/>
      <c r="G8" s="50">
        <f t="shared" si="1"/>
        <v>50000</v>
      </c>
    </row>
    <row r="9" spans="1:7" ht="49.5">
      <c r="A9" s="92"/>
      <c r="B9" s="35" t="s">
        <v>65</v>
      </c>
      <c r="C9" s="25">
        <v>50000</v>
      </c>
      <c r="D9" s="25"/>
      <c r="E9" s="26">
        <f t="shared" si="0"/>
        <v>0</v>
      </c>
      <c r="F9" s="24"/>
      <c r="G9" s="50">
        <f t="shared" si="1"/>
        <v>50000</v>
      </c>
    </row>
    <row r="10" spans="1:7" ht="48" customHeight="1">
      <c r="A10" s="92"/>
      <c r="B10" s="35" t="s">
        <v>66</v>
      </c>
      <c r="C10" s="25">
        <v>10000</v>
      </c>
      <c r="D10" s="51"/>
      <c r="E10" s="26">
        <f t="shared" si="0"/>
        <v>0</v>
      </c>
      <c r="F10" s="24"/>
      <c r="G10" s="50">
        <f t="shared" si="1"/>
        <v>10000</v>
      </c>
    </row>
    <row r="11" spans="1:7" ht="33">
      <c r="A11" s="92"/>
      <c r="B11" s="35" t="s">
        <v>67</v>
      </c>
      <c r="C11" s="25">
        <v>40000</v>
      </c>
      <c r="D11" s="51"/>
      <c r="E11" s="26">
        <f t="shared" si="0"/>
        <v>0</v>
      </c>
      <c r="F11" s="24"/>
      <c r="G11" s="50">
        <f t="shared" si="1"/>
        <v>40000</v>
      </c>
    </row>
    <row r="12" spans="1:7" ht="56.25" customHeight="1">
      <c r="A12" s="48"/>
      <c r="B12" s="35" t="s">
        <v>93</v>
      </c>
      <c r="C12" s="25">
        <v>50000</v>
      </c>
      <c r="D12" s="51"/>
      <c r="E12" s="26">
        <f t="shared" si="0"/>
        <v>0</v>
      </c>
      <c r="F12" s="24"/>
      <c r="G12" s="50">
        <f t="shared" si="1"/>
        <v>50000</v>
      </c>
    </row>
    <row r="13" spans="1:7">
      <c r="A13" s="48"/>
      <c r="B13" s="42" t="s">
        <v>68</v>
      </c>
      <c r="C13" s="43">
        <v>70000</v>
      </c>
      <c r="D13" s="52"/>
      <c r="E13" s="44">
        <f t="shared" si="0"/>
        <v>0</v>
      </c>
      <c r="F13" s="24"/>
      <c r="G13" s="50">
        <f t="shared" si="1"/>
        <v>70000</v>
      </c>
    </row>
    <row r="14" spans="1:7" ht="30.75" customHeight="1" thickBot="1">
      <c r="A14" s="27"/>
      <c r="B14" s="28" t="s">
        <v>42</v>
      </c>
      <c r="C14" s="29">
        <f>SUM(C5:C13)</f>
        <v>1000000</v>
      </c>
      <c r="D14" s="29">
        <f>SUM(D5:D13)</f>
        <v>0</v>
      </c>
      <c r="E14" s="30">
        <f t="shared" si="0"/>
        <v>0</v>
      </c>
      <c r="F14" s="64"/>
      <c r="G14" s="50">
        <f t="shared" si="1"/>
        <v>1000000</v>
      </c>
    </row>
    <row r="15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110年總表</vt:lpstr>
      <vt:lpstr>110新化水電</vt:lpstr>
      <vt:lpstr>行政作業費</vt:lpstr>
      <vt:lpstr>110崙頂</vt:lpstr>
      <vt:lpstr>110全興</vt:lpstr>
      <vt:lpstr>110唪口</vt:lpstr>
      <vt:lpstr>110唪口水電</vt:lpstr>
      <vt:lpstr>110北勢</vt:lpstr>
      <vt:lpstr>110協興</vt:lpstr>
      <vt:lpstr>110豐榮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2021-09-07T08:02:22Z</cp:lastPrinted>
  <dcterms:created xsi:type="dcterms:W3CDTF">2015-12-02T01:38:50Z</dcterms:created>
  <dcterms:modified xsi:type="dcterms:W3CDTF">2021-10-04T08:04:51Z</dcterms:modified>
</cp:coreProperties>
</file>