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.PC5029\Desktop\業務呂\108年報\08教育文化\108\"/>
    </mc:Choice>
  </mc:AlternateContent>
  <xr:revisionPtr revIDLastSave="0" documentId="13_ncr:1_{9D1B1D6D-3392-4E51-AC57-D95499EA64CB}" xr6:coauthVersionLast="41" xr6:coauthVersionMax="41" xr10:uidLastSave="{00000000-0000-0000-0000-000000000000}"/>
  <bookViews>
    <workbookView xWindow="-108" yWindow="-108" windowWidth="19416" windowHeight="10440" tabRatio="838" firstSheet="1" activeTab="5" xr2:uid="{00000000-000D-0000-FFFF-FFFF00000000}"/>
  </bookViews>
  <sheets>
    <sheet name="表8-1大學" sheetId="19" r:id="rId1"/>
    <sheet name="表8-1專科 " sheetId="1037" r:id="rId2"/>
    <sheet name="表8-2 高級中學" sheetId="1047" r:id="rId3"/>
    <sheet name="表8-3國中 " sheetId="1035" r:id="rId4"/>
    <sheet name="表8-4國小" sheetId="1036" r:id="rId5"/>
    <sheet name="表8-5幼兒園" sheetId="1045" r:id="rId6"/>
    <sheet name="表8-6補校" sheetId="23" r:id="rId7"/>
    <sheet name="表8-7補習班" sheetId="1053" r:id="rId8"/>
    <sheet name="表8-8中輟生" sheetId="1040" r:id="rId9"/>
    <sheet name="表8-9國中視力" sheetId="16" r:id="rId10"/>
    <sheet name="表8-10國小視力" sheetId="1033" r:id="rId11"/>
    <sheet name="表8-11公立公共圖書館概況" sheetId="1048" r:id="rId12"/>
    <sheet name="表8-12各項藝文展演活動" sheetId="1049" r:id="rId13"/>
    <sheet name="表8-12續" sheetId="1050" r:id="rId14"/>
    <sheet name="摘要圖表" sheetId="6" state="hidden" r:id="rId15"/>
  </sheets>
  <definedNames>
    <definedName name="_xlnm.Print_Area" localSheetId="10">'表8-10國小視力'!$A$1:$AB$28</definedName>
    <definedName name="_xlnm.Print_Area" localSheetId="11">'表8-11公立公共圖書館概況'!$A$1:$K$24</definedName>
    <definedName name="_xlnm.Print_Area" localSheetId="12">'表8-12各項藝文展演活動'!$A$1:$P$22</definedName>
    <definedName name="_xlnm.Print_Area" localSheetId="0">'表8-1大學'!$A$1:$AS$43</definedName>
    <definedName name="_xlnm.Print_Area" localSheetId="1">'表8-1專科 '!$A$1:$AD$34</definedName>
    <definedName name="_xlnm.Print_Area" localSheetId="2">'表8-2 高級中學'!$A$1:$AQ$188</definedName>
    <definedName name="_xlnm.Print_Area" localSheetId="3">'表8-3國中 '!$A$1:$Y$172</definedName>
    <definedName name="_xlnm.Print_Area" localSheetId="5">'表8-5幼兒園'!$A$1:$M$119</definedName>
    <definedName name="_xlnm.Print_Area" localSheetId="6">'表8-6補校'!$A$1:$S$37</definedName>
    <definedName name="_xlnm.Print_Area" localSheetId="7">'表8-7補習班'!$A$1:$R$21</definedName>
    <definedName name="_xlnm.Print_Area" localSheetId="8">'表8-8中輟生'!$A$1:$AR$26</definedName>
    <definedName name="_xlnm.Print_Area" localSheetId="9">'表8-9國中視力'!$A$1:$AB$26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048" l="1"/>
  <c r="F23" i="1048"/>
  <c r="C23" i="1048"/>
  <c r="E23" i="1048"/>
  <c r="Y46" i="1035" l="1"/>
  <c r="X46" i="1035"/>
  <c r="W46" i="1035" s="1"/>
  <c r="V46" i="1035"/>
  <c r="U46" i="1035"/>
  <c r="T46" i="1035"/>
  <c r="S46" i="1035"/>
  <c r="R46" i="1035"/>
  <c r="Q46" i="1035"/>
  <c r="P46" i="1035"/>
  <c r="O46" i="1035"/>
  <c r="N46" i="1035"/>
  <c r="M46" i="1035"/>
  <c r="L46" i="1035"/>
  <c r="J46" i="1035" s="1"/>
  <c r="K46" i="1035"/>
  <c r="I46" i="1035"/>
  <c r="H46" i="1035"/>
  <c r="G46" i="1035" s="1"/>
  <c r="F46" i="1035"/>
  <c r="D46" i="1035" s="1"/>
  <c r="E46" i="1035"/>
  <c r="C46" i="1035"/>
  <c r="Y44" i="1035"/>
  <c r="X44" i="1035"/>
  <c r="W44" i="1035"/>
  <c r="V44" i="1035"/>
  <c r="U44" i="1035"/>
  <c r="T44" i="1035"/>
  <c r="S44" i="1035"/>
  <c r="R44" i="1035"/>
  <c r="Q44" i="1035"/>
  <c r="P44" i="1035"/>
  <c r="O44" i="1035"/>
  <c r="N44" i="1035" s="1"/>
  <c r="M44" i="1035"/>
  <c r="L44" i="1035"/>
  <c r="K44" i="1035"/>
  <c r="J44" i="1035" s="1"/>
  <c r="I44" i="1035"/>
  <c r="H44" i="1035"/>
  <c r="G44" i="1035"/>
  <c r="F44" i="1035"/>
  <c r="E44" i="1035"/>
  <c r="D44" i="1035" s="1"/>
  <c r="C44" i="1035"/>
  <c r="Y45" i="1035"/>
  <c r="X45" i="1035"/>
  <c r="V45" i="1035"/>
  <c r="U45" i="1035"/>
  <c r="T45" i="1035"/>
  <c r="S45" i="1035"/>
  <c r="R45" i="1035"/>
  <c r="Q45" i="1035"/>
  <c r="M45" i="1035"/>
  <c r="L45" i="1035"/>
  <c r="K45" i="1035"/>
  <c r="I45" i="1035"/>
  <c r="H45" i="1035"/>
  <c r="F45" i="1035"/>
  <c r="E45" i="1035"/>
  <c r="C45" i="1035" l="1"/>
  <c r="J101" i="1036" l="1"/>
  <c r="AB26" i="1033" l="1"/>
  <c r="AA26" i="1033"/>
  <c r="Z26" i="1033"/>
  <c r="AB25" i="1033"/>
  <c r="AA25" i="1033"/>
  <c r="Z25" i="1033"/>
  <c r="AB24" i="1033"/>
  <c r="AA24" i="1033"/>
  <c r="Z24" i="1033"/>
  <c r="AB23" i="1033"/>
  <c r="AA23" i="1033"/>
  <c r="Z23" i="1033"/>
  <c r="AB22" i="1033"/>
  <c r="AA22" i="1033"/>
  <c r="Z22" i="1033"/>
  <c r="AB21" i="1033"/>
  <c r="AA21" i="1033"/>
  <c r="Z21" i="1033"/>
  <c r="AB20" i="1033"/>
  <c r="AA20" i="1033"/>
  <c r="Z20" i="1033"/>
  <c r="S26" i="1033"/>
  <c r="R26" i="1033"/>
  <c r="Q26" i="1033"/>
  <c r="S25" i="1033"/>
  <c r="R25" i="1033"/>
  <c r="Q25" i="1033"/>
  <c r="S24" i="1033"/>
  <c r="R24" i="1033"/>
  <c r="Q24" i="1033"/>
  <c r="S23" i="1033"/>
  <c r="R23" i="1033"/>
  <c r="Q23" i="1033"/>
  <c r="S22" i="1033"/>
  <c r="R22" i="1033"/>
  <c r="Q22" i="1033"/>
  <c r="S21" i="1033"/>
  <c r="R21" i="1033"/>
  <c r="Q21" i="1033"/>
  <c r="S20" i="1033"/>
  <c r="R20" i="1033"/>
  <c r="Q20" i="1033"/>
  <c r="J26" i="1033"/>
  <c r="I26" i="1033"/>
  <c r="H26" i="1033"/>
  <c r="J25" i="1033"/>
  <c r="I25" i="1033"/>
  <c r="H25" i="1033"/>
  <c r="J24" i="1033"/>
  <c r="I24" i="1033"/>
  <c r="H24" i="1033"/>
  <c r="J23" i="1033"/>
  <c r="I23" i="1033"/>
  <c r="H23" i="1033"/>
  <c r="J22" i="1033"/>
  <c r="I22" i="1033"/>
  <c r="H22" i="1033"/>
  <c r="J21" i="1033"/>
  <c r="I21" i="1033"/>
  <c r="H21" i="1033"/>
  <c r="J20" i="1033"/>
  <c r="I20" i="1033"/>
  <c r="H20" i="1033"/>
  <c r="G26" i="1033"/>
  <c r="F26" i="1033"/>
  <c r="G25" i="1033"/>
  <c r="F25" i="1033"/>
  <c r="G24" i="1033"/>
  <c r="F24" i="1033"/>
  <c r="G23" i="1033"/>
  <c r="F23" i="1033"/>
  <c r="G22" i="1033"/>
  <c r="F22" i="1033"/>
  <c r="G21" i="1033"/>
  <c r="F21" i="1033"/>
  <c r="W26" i="1033" l="1"/>
  <c r="E26" i="1033" s="1"/>
  <c r="W25" i="1033"/>
  <c r="E25" i="1033" s="1"/>
  <c r="W24" i="1033"/>
  <c r="E24" i="1033" s="1"/>
  <c r="W23" i="1033"/>
  <c r="E23" i="1033" s="1"/>
  <c r="W22" i="1033"/>
  <c r="E22" i="1033" s="1"/>
  <c r="W21" i="1033"/>
  <c r="E21" i="1033" s="1"/>
  <c r="N26" i="1033"/>
  <c r="N25" i="1033"/>
  <c r="N24" i="1033"/>
  <c r="N23" i="1033"/>
  <c r="N22" i="1033"/>
  <c r="N21" i="1033"/>
  <c r="T26" i="1033"/>
  <c r="T25" i="1033"/>
  <c r="T24" i="1033"/>
  <c r="T23" i="1033"/>
  <c r="T22" i="1033"/>
  <c r="T21" i="1033"/>
  <c r="K26" i="1033"/>
  <c r="K25" i="1033"/>
  <c r="K24" i="1033"/>
  <c r="K23" i="1033"/>
  <c r="K22" i="1033"/>
  <c r="K21" i="1033"/>
  <c r="D26" i="1033"/>
  <c r="C26" i="1033"/>
  <c r="D25" i="1033"/>
  <c r="C25" i="1033"/>
  <c r="D24" i="1033"/>
  <c r="C24" i="1033"/>
  <c r="D23" i="1033"/>
  <c r="C23" i="1033"/>
  <c r="D22" i="1033"/>
  <c r="C22" i="1033"/>
  <c r="D21" i="1033"/>
  <c r="C21" i="1033"/>
  <c r="B26" i="1033"/>
  <c r="B25" i="1033"/>
  <c r="B24" i="1033"/>
  <c r="B23" i="1033"/>
  <c r="B22" i="1033"/>
  <c r="B21" i="1033"/>
  <c r="I23" i="16" l="1"/>
  <c r="I22" i="16"/>
  <c r="I21" i="16"/>
  <c r="H21" i="16"/>
  <c r="I20" i="16"/>
  <c r="AA20" i="16"/>
  <c r="AB23" i="16"/>
  <c r="AA23" i="16"/>
  <c r="AB22" i="16"/>
  <c r="AA22" i="16"/>
  <c r="AB21" i="16"/>
  <c r="AA21" i="16"/>
  <c r="D23" i="16"/>
  <c r="C23" i="16"/>
  <c r="D22" i="16"/>
  <c r="C22" i="16"/>
  <c r="D21" i="16"/>
  <c r="C21" i="16"/>
  <c r="G23" i="16"/>
  <c r="J23" i="16" s="1"/>
  <c r="F23" i="16"/>
  <c r="G22" i="16"/>
  <c r="J22" i="16" s="1"/>
  <c r="F22" i="16"/>
  <c r="E22" i="16"/>
  <c r="H22" i="16" s="1"/>
  <c r="G21" i="16"/>
  <c r="J21" i="16" s="1"/>
  <c r="F21" i="16"/>
  <c r="S23" i="16"/>
  <c r="R23" i="16"/>
  <c r="Q23" i="16"/>
  <c r="S22" i="16"/>
  <c r="R22" i="16"/>
  <c r="Q22" i="16"/>
  <c r="S21" i="16"/>
  <c r="R21" i="16"/>
  <c r="Q21" i="16"/>
  <c r="S20" i="16"/>
  <c r="R20" i="16"/>
  <c r="Q20" i="16"/>
  <c r="W23" i="16"/>
  <c r="E23" i="16" s="1"/>
  <c r="H23" i="16" s="1"/>
  <c r="W22" i="16"/>
  <c r="Z22" i="16" s="1"/>
  <c r="W21" i="16"/>
  <c r="E21" i="16" s="1"/>
  <c r="T23" i="16"/>
  <c r="B23" i="16" s="1"/>
  <c r="T22" i="16"/>
  <c r="B22" i="16" s="1"/>
  <c r="T21" i="16"/>
  <c r="B21" i="16" s="1"/>
  <c r="N23" i="16"/>
  <c r="N22" i="16"/>
  <c r="N21" i="16"/>
  <c r="K23" i="16"/>
  <c r="K22" i="16"/>
  <c r="K21" i="16"/>
  <c r="Z23" i="16" l="1"/>
  <c r="Z21" i="16"/>
  <c r="AG23" i="1040" l="1"/>
  <c r="AI23" i="1040"/>
  <c r="AH23" i="1040"/>
  <c r="AJ23" i="1040"/>
  <c r="AM23" i="1040"/>
  <c r="AO23" i="1040"/>
  <c r="AN23" i="1040"/>
  <c r="AL23" i="1040"/>
  <c r="AK23" i="1040"/>
  <c r="AP23" i="1040" l="1"/>
  <c r="Z23" i="1040"/>
  <c r="Y23" i="1040"/>
  <c r="X23" i="1040"/>
  <c r="K23" i="1040"/>
  <c r="M23" i="1040"/>
  <c r="L23" i="1040"/>
  <c r="S23" i="1040"/>
  <c r="P23" i="1040"/>
  <c r="Q23" i="1040"/>
  <c r="R23" i="1040"/>
  <c r="T23" i="1040"/>
  <c r="N23" i="1040"/>
  <c r="O23" i="1040"/>
  <c r="D23" i="1040" l="1"/>
  <c r="C23" i="1040"/>
  <c r="B23" i="1040"/>
  <c r="G20" i="1053" l="1"/>
  <c r="C20" i="1053"/>
  <c r="B20" i="1053" l="1"/>
  <c r="N34" i="23" l="1"/>
  <c r="K34" i="23"/>
  <c r="H34" i="23"/>
  <c r="H47" i="1045" l="1"/>
  <c r="K112" i="1045" l="1"/>
  <c r="H112" i="1045"/>
  <c r="E112" i="1045"/>
  <c r="K111" i="1045"/>
  <c r="H111" i="1045"/>
  <c r="E111" i="1045"/>
  <c r="K110" i="1045"/>
  <c r="H110" i="1045"/>
  <c r="E110" i="1045"/>
  <c r="K109" i="1045"/>
  <c r="H109" i="1045"/>
  <c r="E109" i="1045"/>
  <c r="K108" i="1045"/>
  <c r="H108" i="1045"/>
  <c r="E108" i="1045"/>
  <c r="K107" i="1045"/>
  <c r="H107" i="1045"/>
  <c r="E107" i="1045"/>
  <c r="K106" i="1045"/>
  <c r="H106" i="1045"/>
  <c r="E106" i="1045"/>
  <c r="K105" i="1045"/>
  <c r="H105" i="1045"/>
  <c r="E105" i="1045"/>
  <c r="K104" i="1045"/>
  <c r="H104" i="1045"/>
  <c r="E104" i="1045"/>
  <c r="K103" i="1045"/>
  <c r="H103" i="1045"/>
  <c r="E103" i="1045"/>
  <c r="K102" i="1045"/>
  <c r="H102" i="1045"/>
  <c r="E102" i="1045"/>
  <c r="K101" i="1045"/>
  <c r="H101" i="1045"/>
  <c r="E101" i="1045"/>
  <c r="K100" i="1045"/>
  <c r="H100" i="1045"/>
  <c r="E100" i="1045"/>
  <c r="K99" i="1045"/>
  <c r="H99" i="1045"/>
  <c r="E99" i="1045"/>
  <c r="K98" i="1045"/>
  <c r="H98" i="1045"/>
  <c r="E98" i="1045"/>
  <c r="K97" i="1045"/>
  <c r="H97" i="1045"/>
  <c r="E97" i="1045"/>
  <c r="K96" i="1045"/>
  <c r="H96" i="1045"/>
  <c r="E96" i="1045"/>
  <c r="K95" i="1045"/>
  <c r="H95" i="1045"/>
  <c r="E95" i="1045"/>
  <c r="K94" i="1045"/>
  <c r="H94" i="1045"/>
  <c r="E94" i="1045"/>
  <c r="K93" i="1045"/>
  <c r="H93" i="1045"/>
  <c r="E93" i="1045"/>
  <c r="K92" i="1045"/>
  <c r="H92" i="1045"/>
  <c r="E92" i="1045"/>
  <c r="K91" i="1045"/>
  <c r="H91" i="1045"/>
  <c r="E91" i="1045"/>
  <c r="K90" i="1045"/>
  <c r="H90" i="1045"/>
  <c r="E90" i="1045"/>
  <c r="K89" i="1045"/>
  <c r="H89" i="1045"/>
  <c r="E89" i="1045"/>
  <c r="K88" i="1045"/>
  <c r="H88" i="1045"/>
  <c r="E88" i="1045"/>
  <c r="K87" i="1045"/>
  <c r="H87" i="1045"/>
  <c r="E87" i="1045"/>
  <c r="K86" i="1045"/>
  <c r="H86" i="1045"/>
  <c r="E86" i="1045"/>
  <c r="K85" i="1045"/>
  <c r="H85" i="1045"/>
  <c r="E85" i="1045"/>
  <c r="K84" i="1045"/>
  <c r="H84" i="1045"/>
  <c r="E84" i="1045"/>
  <c r="K83" i="1045"/>
  <c r="H83" i="1045"/>
  <c r="E83" i="1045"/>
  <c r="K82" i="1045"/>
  <c r="H82" i="1045"/>
  <c r="E82" i="1045"/>
  <c r="K81" i="1045"/>
  <c r="H81" i="1045"/>
  <c r="E81" i="1045"/>
  <c r="K80" i="1045"/>
  <c r="H80" i="1045"/>
  <c r="E80" i="1045"/>
  <c r="K79" i="1045"/>
  <c r="H79" i="1045"/>
  <c r="E79" i="1045"/>
  <c r="K78" i="1045"/>
  <c r="H78" i="1045"/>
  <c r="E78" i="1045"/>
  <c r="K77" i="1045"/>
  <c r="H77" i="1045"/>
  <c r="E77" i="1045"/>
  <c r="K76" i="1045"/>
  <c r="H76" i="1045"/>
  <c r="E76" i="1045"/>
  <c r="K75" i="1045"/>
  <c r="H75" i="1045"/>
  <c r="E75" i="1045"/>
  <c r="K74" i="1045"/>
  <c r="H74" i="1045"/>
  <c r="E74" i="1045"/>
  <c r="K73" i="1045"/>
  <c r="H73" i="1045"/>
  <c r="E73" i="1045"/>
  <c r="K72" i="1045"/>
  <c r="H72" i="1045"/>
  <c r="E72" i="1045"/>
  <c r="K71" i="1045"/>
  <c r="H71" i="1045"/>
  <c r="E71" i="1045"/>
  <c r="K70" i="1045"/>
  <c r="H70" i="1045"/>
  <c r="E70" i="1045"/>
  <c r="K69" i="1045"/>
  <c r="H69" i="1045"/>
  <c r="E69" i="1045"/>
  <c r="K63" i="1045"/>
  <c r="H63" i="1045"/>
  <c r="E63" i="1045"/>
  <c r="K62" i="1045"/>
  <c r="H62" i="1045"/>
  <c r="E62" i="1045"/>
  <c r="K61" i="1045"/>
  <c r="H61" i="1045"/>
  <c r="E61" i="1045"/>
  <c r="K60" i="1045"/>
  <c r="H60" i="1045"/>
  <c r="E60" i="1045"/>
  <c r="K59" i="1045"/>
  <c r="H59" i="1045"/>
  <c r="E59" i="1045"/>
  <c r="K58" i="1045"/>
  <c r="H58" i="1045"/>
  <c r="E58" i="1045"/>
  <c r="K57" i="1045"/>
  <c r="H57" i="1045"/>
  <c r="E57" i="1045"/>
  <c r="K56" i="1045"/>
  <c r="H56" i="1045"/>
  <c r="E56" i="1045"/>
  <c r="K55" i="1045"/>
  <c r="H55" i="1045"/>
  <c r="E55" i="1045"/>
  <c r="K54" i="1045"/>
  <c r="H54" i="1045"/>
  <c r="E54" i="1045"/>
  <c r="K53" i="1045"/>
  <c r="H53" i="1045"/>
  <c r="E53" i="1045"/>
  <c r="K52" i="1045"/>
  <c r="H52" i="1045"/>
  <c r="E52" i="1045"/>
  <c r="K51" i="1045"/>
  <c r="H51" i="1045"/>
  <c r="E51" i="1045"/>
  <c r="K50" i="1045"/>
  <c r="H50" i="1045"/>
  <c r="E50" i="1045"/>
  <c r="K49" i="1045"/>
  <c r="H49" i="1045"/>
  <c r="E49" i="1045"/>
  <c r="K48" i="1045"/>
  <c r="H48" i="1045"/>
  <c r="E48" i="1045"/>
  <c r="K47" i="1045"/>
  <c r="E47" i="1045"/>
  <c r="K46" i="1045"/>
  <c r="H46" i="1045"/>
  <c r="E46" i="1045"/>
  <c r="K45" i="1045"/>
  <c r="H45" i="1045"/>
  <c r="E45" i="1045"/>
  <c r="K44" i="1045"/>
  <c r="H44" i="1045"/>
  <c r="E44" i="1045"/>
  <c r="K43" i="1045"/>
  <c r="H43" i="1045"/>
  <c r="E43" i="1045"/>
  <c r="K42" i="1045"/>
  <c r="H42" i="1045"/>
  <c r="E42" i="1045"/>
  <c r="K41" i="1045"/>
  <c r="H41" i="1045"/>
  <c r="E41" i="1045"/>
  <c r="K40" i="1045"/>
  <c r="H40" i="1045"/>
  <c r="E40" i="1045"/>
  <c r="K39" i="1045"/>
  <c r="H39" i="1045"/>
  <c r="E39" i="1045"/>
  <c r="K38" i="1045"/>
  <c r="H38" i="1045"/>
  <c r="E38" i="1045"/>
  <c r="K37" i="1045"/>
  <c r="H37" i="1045"/>
  <c r="E37" i="1045"/>
  <c r="K36" i="1045"/>
  <c r="H36" i="1045"/>
  <c r="E36" i="1045"/>
  <c r="K35" i="1045"/>
  <c r="H35" i="1045"/>
  <c r="E35" i="1045"/>
  <c r="K34" i="1045"/>
  <c r="H34" i="1045"/>
  <c r="E34" i="1045"/>
  <c r="M33" i="1045"/>
  <c r="L33" i="1045"/>
  <c r="J33" i="1045"/>
  <c r="I33" i="1045"/>
  <c r="G33" i="1045"/>
  <c r="F33" i="1045"/>
  <c r="D33" i="1045"/>
  <c r="M32" i="1045"/>
  <c r="L32" i="1045"/>
  <c r="J32" i="1045"/>
  <c r="I32" i="1045"/>
  <c r="G32" i="1045"/>
  <c r="F32" i="1045"/>
  <c r="D32" i="1045"/>
  <c r="C33" i="1045"/>
  <c r="E32" i="1045" l="1"/>
  <c r="K32" i="1045"/>
  <c r="H33" i="1045"/>
  <c r="K33" i="1045"/>
  <c r="E33" i="1045"/>
  <c r="H32" i="1045"/>
  <c r="C32" i="1045"/>
  <c r="AH168" i="1036"/>
  <c r="U168" i="1036"/>
  <c r="T168" i="1036"/>
  <c r="AH167" i="1036"/>
  <c r="U167" i="1036"/>
  <c r="T167" i="1036"/>
  <c r="S167" i="1036" s="1"/>
  <c r="AH166" i="1036"/>
  <c r="U166" i="1036"/>
  <c r="T166" i="1036"/>
  <c r="AH165" i="1036"/>
  <c r="U165" i="1036"/>
  <c r="T165" i="1036"/>
  <c r="S165" i="1036" s="1"/>
  <c r="AH164" i="1036"/>
  <c r="U164" i="1036"/>
  <c r="T164" i="1036"/>
  <c r="S164" i="1036" s="1"/>
  <c r="AH163" i="1036"/>
  <c r="U163" i="1036"/>
  <c r="T163" i="1036"/>
  <c r="S163" i="1036" s="1"/>
  <c r="AH162" i="1036"/>
  <c r="U162" i="1036"/>
  <c r="T162" i="1036"/>
  <c r="S162" i="1036" s="1"/>
  <c r="AH161" i="1036"/>
  <c r="U161" i="1036"/>
  <c r="T161" i="1036"/>
  <c r="S161" i="1036" s="1"/>
  <c r="AH160" i="1036"/>
  <c r="U160" i="1036"/>
  <c r="T160" i="1036"/>
  <c r="S160" i="1036" s="1"/>
  <c r="AH159" i="1036"/>
  <c r="U159" i="1036"/>
  <c r="T159" i="1036"/>
  <c r="S159" i="1036" s="1"/>
  <c r="AH158" i="1036"/>
  <c r="U158" i="1036"/>
  <c r="T158" i="1036"/>
  <c r="AH157" i="1036"/>
  <c r="U157" i="1036"/>
  <c r="T157" i="1036"/>
  <c r="S157" i="1036" s="1"/>
  <c r="AH156" i="1036"/>
  <c r="U156" i="1036"/>
  <c r="T156" i="1036"/>
  <c r="S156" i="1036" s="1"/>
  <c r="AH155" i="1036"/>
  <c r="U155" i="1036"/>
  <c r="T155" i="1036"/>
  <c r="S155" i="1036" s="1"/>
  <c r="AH154" i="1036"/>
  <c r="U154" i="1036"/>
  <c r="T154" i="1036"/>
  <c r="AH153" i="1036"/>
  <c r="U153" i="1036"/>
  <c r="T153" i="1036"/>
  <c r="S153" i="1036" s="1"/>
  <c r="AH152" i="1036"/>
  <c r="U152" i="1036"/>
  <c r="T152" i="1036"/>
  <c r="AH151" i="1036"/>
  <c r="U151" i="1036"/>
  <c r="T151" i="1036"/>
  <c r="S151" i="1036" s="1"/>
  <c r="AH150" i="1036"/>
  <c r="U150" i="1036"/>
  <c r="T150" i="1036"/>
  <c r="S150" i="1036" s="1"/>
  <c r="AH149" i="1036"/>
  <c r="U149" i="1036"/>
  <c r="T149" i="1036"/>
  <c r="S149" i="1036" s="1"/>
  <c r="AH148" i="1036"/>
  <c r="U148" i="1036"/>
  <c r="T148" i="1036"/>
  <c r="S148" i="1036" s="1"/>
  <c r="AH147" i="1036"/>
  <c r="U147" i="1036"/>
  <c r="T147" i="1036"/>
  <c r="S147" i="1036" s="1"/>
  <c r="AH146" i="1036"/>
  <c r="U146" i="1036"/>
  <c r="T146" i="1036"/>
  <c r="S146" i="1036" s="1"/>
  <c r="AH145" i="1036"/>
  <c r="U145" i="1036"/>
  <c r="T145" i="1036"/>
  <c r="AH144" i="1036"/>
  <c r="U144" i="1036"/>
  <c r="T144" i="1036"/>
  <c r="S144" i="1036" s="1"/>
  <c r="AH143" i="1036"/>
  <c r="U143" i="1036"/>
  <c r="T143" i="1036"/>
  <c r="S143" i="1036" s="1"/>
  <c r="AH142" i="1036"/>
  <c r="U142" i="1036"/>
  <c r="T142" i="1036"/>
  <c r="S142" i="1036" s="1"/>
  <c r="AH141" i="1036"/>
  <c r="U141" i="1036"/>
  <c r="T141" i="1036"/>
  <c r="S141" i="1036" s="1"/>
  <c r="AH140" i="1036"/>
  <c r="U140" i="1036"/>
  <c r="T140" i="1036"/>
  <c r="S140" i="1036" s="1"/>
  <c r="AH139" i="1036"/>
  <c r="U139" i="1036"/>
  <c r="T139" i="1036"/>
  <c r="S139" i="1036" s="1"/>
  <c r="AH138" i="1036"/>
  <c r="U138" i="1036"/>
  <c r="T138" i="1036"/>
  <c r="S138" i="1036" s="1"/>
  <c r="AH137" i="1036"/>
  <c r="U137" i="1036"/>
  <c r="T137" i="1036"/>
  <c r="S137" i="1036" s="1"/>
  <c r="AH136" i="1036"/>
  <c r="U136" i="1036"/>
  <c r="T136" i="1036"/>
  <c r="S136" i="1036" s="1"/>
  <c r="AH135" i="1036"/>
  <c r="U135" i="1036"/>
  <c r="T135" i="1036"/>
  <c r="S135" i="1036" s="1"/>
  <c r="AH134" i="1036"/>
  <c r="U134" i="1036"/>
  <c r="T134" i="1036"/>
  <c r="S134" i="1036" s="1"/>
  <c r="AH133" i="1036"/>
  <c r="U133" i="1036"/>
  <c r="T133" i="1036"/>
  <c r="S133" i="1036" s="1"/>
  <c r="AH132" i="1036"/>
  <c r="U132" i="1036"/>
  <c r="T132" i="1036"/>
  <c r="S132" i="1036" s="1"/>
  <c r="AH131" i="1036"/>
  <c r="U131" i="1036"/>
  <c r="T131" i="1036"/>
  <c r="S131" i="1036" s="1"/>
  <c r="AH130" i="1036"/>
  <c r="U130" i="1036"/>
  <c r="T130" i="1036"/>
  <c r="S130" i="1036" s="1"/>
  <c r="AH129" i="1036"/>
  <c r="U129" i="1036"/>
  <c r="T129" i="1036"/>
  <c r="AH128" i="1036"/>
  <c r="U128" i="1036"/>
  <c r="T128" i="1036"/>
  <c r="S128" i="1036" s="1"/>
  <c r="AH127" i="1036"/>
  <c r="U127" i="1036"/>
  <c r="T127" i="1036"/>
  <c r="AH126" i="1036"/>
  <c r="U126" i="1036"/>
  <c r="T126" i="1036"/>
  <c r="S126" i="1036" s="1"/>
  <c r="AH125" i="1036"/>
  <c r="U125" i="1036"/>
  <c r="T125" i="1036"/>
  <c r="S125" i="1036" s="1"/>
  <c r="AH124" i="1036"/>
  <c r="U124" i="1036"/>
  <c r="T124" i="1036"/>
  <c r="AH117" i="1036"/>
  <c r="U117" i="1036"/>
  <c r="T117" i="1036"/>
  <c r="AH116" i="1036"/>
  <c r="U116" i="1036"/>
  <c r="T116" i="1036"/>
  <c r="S116" i="1036" s="1"/>
  <c r="AH115" i="1036"/>
  <c r="U115" i="1036"/>
  <c r="T115" i="1036"/>
  <c r="S115" i="1036" s="1"/>
  <c r="AH114" i="1036"/>
  <c r="U114" i="1036"/>
  <c r="T114" i="1036"/>
  <c r="AH113" i="1036"/>
  <c r="U113" i="1036"/>
  <c r="T113" i="1036"/>
  <c r="AH112" i="1036"/>
  <c r="U112" i="1036"/>
  <c r="T112" i="1036"/>
  <c r="AH111" i="1036"/>
  <c r="U111" i="1036"/>
  <c r="T111" i="1036"/>
  <c r="AH110" i="1036"/>
  <c r="U110" i="1036"/>
  <c r="T110" i="1036"/>
  <c r="AH109" i="1036"/>
  <c r="U109" i="1036"/>
  <c r="T109" i="1036"/>
  <c r="AH108" i="1036"/>
  <c r="U108" i="1036"/>
  <c r="T108" i="1036"/>
  <c r="S108" i="1036" s="1"/>
  <c r="AH107" i="1036"/>
  <c r="U107" i="1036"/>
  <c r="T107" i="1036"/>
  <c r="AH106" i="1036"/>
  <c r="U106" i="1036"/>
  <c r="T106" i="1036"/>
  <c r="S106" i="1036" s="1"/>
  <c r="AH105" i="1036"/>
  <c r="U105" i="1036"/>
  <c r="T105" i="1036"/>
  <c r="AH104" i="1036"/>
  <c r="U104" i="1036"/>
  <c r="T104" i="1036"/>
  <c r="S104" i="1036" s="1"/>
  <c r="AH103" i="1036"/>
  <c r="U103" i="1036"/>
  <c r="T103" i="1036"/>
  <c r="S103" i="1036" s="1"/>
  <c r="AH102" i="1036"/>
  <c r="U102" i="1036"/>
  <c r="T102" i="1036"/>
  <c r="AH101" i="1036"/>
  <c r="U101" i="1036"/>
  <c r="T101" i="1036"/>
  <c r="S101" i="1036" s="1"/>
  <c r="AH100" i="1036"/>
  <c r="U100" i="1036"/>
  <c r="T100" i="1036"/>
  <c r="AH99" i="1036"/>
  <c r="U99" i="1036"/>
  <c r="T99" i="1036"/>
  <c r="S99" i="1036" s="1"/>
  <c r="AH98" i="1036"/>
  <c r="U98" i="1036"/>
  <c r="T98" i="1036"/>
  <c r="AH97" i="1036"/>
  <c r="U97" i="1036"/>
  <c r="T97" i="1036"/>
  <c r="S97" i="1036" s="1"/>
  <c r="AH96" i="1036"/>
  <c r="U96" i="1036"/>
  <c r="T96" i="1036"/>
  <c r="S96" i="1036" s="1"/>
  <c r="AH95" i="1036"/>
  <c r="U95" i="1036"/>
  <c r="T95" i="1036"/>
  <c r="S95" i="1036" s="1"/>
  <c r="AH94" i="1036"/>
  <c r="U94" i="1036"/>
  <c r="T94" i="1036"/>
  <c r="S94" i="1036" s="1"/>
  <c r="AH93" i="1036"/>
  <c r="U93" i="1036"/>
  <c r="T93" i="1036"/>
  <c r="AH92" i="1036"/>
  <c r="U92" i="1036"/>
  <c r="T92" i="1036"/>
  <c r="S92" i="1036" s="1"/>
  <c r="AH91" i="1036"/>
  <c r="U91" i="1036"/>
  <c r="T91" i="1036"/>
  <c r="S91" i="1036" s="1"/>
  <c r="AH90" i="1036"/>
  <c r="U90" i="1036"/>
  <c r="T90" i="1036"/>
  <c r="S90" i="1036" s="1"/>
  <c r="AH89" i="1036"/>
  <c r="U89" i="1036"/>
  <c r="T89" i="1036"/>
  <c r="AH88" i="1036"/>
  <c r="U88" i="1036"/>
  <c r="T88" i="1036"/>
  <c r="S88" i="1036" s="1"/>
  <c r="AH87" i="1036"/>
  <c r="U87" i="1036"/>
  <c r="T87" i="1036"/>
  <c r="S87" i="1036" s="1"/>
  <c r="AH86" i="1036"/>
  <c r="U86" i="1036"/>
  <c r="T86" i="1036"/>
  <c r="S86" i="1036" s="1"/>
  <c r="AH85" i="1036"/>
  <c r="U85" i="1036"/>
  <c r="T85" i="1036"/>
  <c r="S85" i="1036" s="1"/>
  <c r="AH84" i="1036"/>
  <c r="U84" i="1036"/>
  <c r="T84" i="1036"/>
  <c r="S84" i="1036" s="1"/>
  <c r="AH83" i="1036"/>
  <c r="U83" i="1036"/>
  <c r="T83" i="1036"/>
  <c r="AH82" i="1036"/>
  <c r="U82" i="1036"/>
  <c r="T82" i="1036"/>
  <c r="AH81" i="1036"/>
  <c r="U81" i="1036"/>
  <c r="T81" i="1036"/>
  <c r="AH80" i="1036"/>
  <c r="U80" i="1036"/>
  <c r="T80" i="1036"/>
  <c r="S80" i="1036" s="1"/>
  <c r="AH79" i="1036"/>
  <c r="U79" i="1036"/>
  <c r="T79" i="1036"/>
  <c r="S79" i="1036" s="1"/>
  <c r="AH78" i="1036"/>
  <c r="U78" i="1036"/>
  <c r="T78" i="1036"/>
  <c r="S78" i="1036" s="1"/>
  <c r="AH77" i="1036"/>
  <c r="U77" i="1036"/>
  <c r="T77" i="1036"/>
  <c r="AH76" i="1036"/>
  <c r="U76" i="1036"/>
  <c r="T76" i="1036"/>
  <c r="S76" i="1036" s="1"/>
  <c r="AH75" i="1036"/>
  <c r="U75" i="1036"/>
  <c r="T75" i="1036"/>
  <c r="AH74" i="1036"/>
  <c r="U74" i="1036"/>
  <c r="T74" i="1036"/>
  <c r="S74" i="1036" s="1"/>
  <c r="AH73" i="1036"/>
  <c r="U73" i="1036"/>
  <c r="T73" i="1036"/>
  <c r="S73" i="1036" s="1"/>
  <c r="AH72" i="1036"/>
  <c r="U72" i="1036"/>
  <c r="T72" i="1036"/>
  <c r="AH71" i="1036"/>
  <c r="U71" i="1036"/>
  <c r="T71" i="1036"/>
  <c r="S71" i="1036" s="1"/>
  <c r="AH70" i="1036"/>
  <c r="U70" i="1036"/>
  <c r="T70" i="1036"/>
  <c r="S70" i="1036" s="1"/>
  <c r="J168" i="1036"/>
  <c r="G168" i="1036"/>
  <c r="D168" i="1036"/>
  <c r="J167" i="1036"/>
  <c r="G167" i="1036"/>
  <c r="D167" i="1036"/>
  <c r="J166" i="1036"/>
  <c r="G166" i="1036"/>
  <c r="D166" i="1036"/>
  <c r="J165" i="1036"/>
  <c r="G165" i="1036"/>
  <c r="D165" i="1036"/>
  <c r="J164" i="1036"/>
  <c r="G164" i="1036"/>
  <c r="D164" i="1036"/>
  <c r="J163" i="1036"/>
  <c r="G163" i="1036"/>
  <c r="D163" i="1036"/>
  <c r="J162" i="1036"/>
  <c r="G162" i="1036"/>
  <c r="D162" i="1036"/>
  <c r="J161" i="1036"/>
  <c r="G161" i="1036"/>
  <c r="D161" i="1036"/>
  <c r="J160" i="1036"/>
  <c r="G160" i="1036"/>
  <c r="D160" i="1036"/>
  <c r="J159" i="1036"/>
  <c r="G159" i="1036"/>
  <c r="D159" i="1036"/>
  <c r="J158" i="1036"/>
  <c r="G158" i="1036"/>
  <c r="D158" i="1036"/>
  <c r="J157" i="1036"/>
  <c r="G157" i="1036"/>
  <c r="D157" i="1036"/>
  <c r="J156" i="1036"/>
  <c r="G156" i="1036"/>
  <c r="D156" i="1036"/>
  <c r="J155" i="1036"/>
  <c r="G155" i="1036"/>
  <c r="D155" i="1036"/>
  <c r="J154" i="1036"/>
  <c r="G154" i="1036"/>
  <c r="D154" i="1036"/>
  <c r="J153" i="1036"/>
  <c r="G153" i="1036"/>
  <c r="D153" i="1036"/>
  <c r="J152" i="1036"/>
  <c r="G152" i="1036"/>
  <c r="D152" i="1036"/>
  <c r="J151" i="1036"/>
  <c r="G151" i="1036"/>
  <c r="D151" i="1036"/>
  <c r="J150" i="1036"/>
  <c r="G150" i="1036"/>
  <c r="D150" i="1036"/>
  <c r="J149" i="1036"/>
  <c r="G149" i="1036"/>
  <c r="D149" i="1036"/>
  <c r="J148" i="1036"/>
  <c r="G148" i="1036"/>
  <c r="D148" i="1036"/>
  <c r="J147" i="1036"/>
  <c r="G147" i="1036"/>
  <c r="D147" i="1036"/>
  <c r="J146" i="1036"/>
  <c r="G146" i="1036"/>
  <c r="D146" i="1036"/>
  <c r="J145" i="1036"/>
  <c r="G145" i="1036"/>
  <c r="D145" i="1036"/>
  <c r="J144" i="1036"/>
  <c r="G144" i="1036"/>
  <c r="D144" i="1036"/>
  <c r="J143" i="1036"/>
  <c r="G143" i="1036"/>
  <c r="D143" i="1036"/>
  <c r="J142" i="1036"/>
  <c r="G142" i="1036"/>
  <c r="D142" i="1036"/>
  <c r="J141" i="1036"/>
  <c r="G141" i="1036"/>
  <c r="D141" i="1036"/>
  <c r="J140" i="1036"/>
  <c r="G140" i="1036"/>
  <c r="D140" i="1036"/>
  <c r="J139" i="1036"/>
  <c r="G139" i="1036"/>
  <c r="D139" i="1036"/>
  <c r="J138" i="1036"/>
  <c r="G138" i="1036"/>
  <c r="D138" i="1036"/>
  <c r="J137" i="1036"/>
  <c r="G137" i="1036"/>
  <c r="D137" i="1036"/>
  <c r="J136" i="1036"/>
  <c r="G136" i="1036"/>
  <c r="D136" i="1036"/>
  <c r="J135" i="1036"/>
  <c r="G135" i="1036"/>
  <c r="D135" i="1036"/>
  <c r="J134" i="1036"/>
  <c r="G134" i="1036"/>
  <c r="D134" i="1036"/>
  <c r="J133" i="1036"/>
  <c r="G133" i="1036"/>
  <c r="D133" i="1036"/>
  <c r="J132" i="1036"/>
  <c r="G132" i="1036"/>
  <c r="D132" i="1036"/>
  <c r="J131" i="1036"/>
  <c r="G131" i="1036"/>
  <c r="D131" i="1036"/>
  <c r="J130" i="1036"/>
  <c r="G130" i="1036"/>
  <c r="D130" i="1036"/>
  <c r="J129" i="1036"/>
  <c r="G129" i="1036"/>
  <c r="D129" i="1036"/>
  <c r="J128" i="1036"/>
  <c r="G128" i="1036"/>
  <c r="D128" i="1036"/>
  <c r="J127" i="1036"/>
  <c r="G127" i="1036"/>
  <c r="D127" i="1036"/>
  <c r="J126" i="1036"/>
  <c r="G126" i="1036"/>
  <c r="D126" i="1036"/>
  <c r="J125" i="1036"/>
  <c r="G125" i="1036"/>
  <c r="D125" i="1036"/>
  <c r="J124" i="1036"/>
  <c r="G124" i="1036"/>
  <c r="D124" i="1036"/>
  <c r="J117" i="1036"/>
  <c r="G117" i="1036"/>
  <c r="D117" i="1036"/>
  <c r="J116" i="1036"/>
  <c r="G116" i="1036"/>
  <c r="D116" i="1036"/>
  <c r="J115" i="1036"/>
  <c r="G115" i="1036"/>
  <c r="D115" i="1036"/>
  <c r="J114" i="1036"/>
  <c r="G114" i="1036"/>
  <c r="D114" i="1036"/>
  <c r="J113" i="1036"/>
  <c r="G113" i="1036"/>
  <c r="D113" i="1036"/>
  <c r="J112" i="1036"/>
  <c r="G112" i="1036"/>
  <c r="D112" i="1036"/>
  <c r="J111" i="1036"/>
  <c r="G111" i="1036"/>
  <c r="D111" i="1036"/>
  <c r="J110" i="1036"/>
  <c r="G110" i="1036"/>
  <c r="D110" i="1036"/>
  <c r="J109" i="1036"/>
  <c r="G109" i="1036"/>
  <c r="D109" i="1036"/>
  <c r="J108" i="1036"/>
  <c r="G108" i="1036"/>
  <c r="D108" i="1036"/>
  <c r="J107" i="1036"/>
  <c r="G107" i="1036"/>
  <c r="D107" i="1036"/>
  <c r="J106" i="1036"/>
  <c r="G106" i="1036"/>
  <c r="D106" i="1036"/>
  <c r="J105" i="1036"/>
  <c r="G105" i="1036"/>
  <c r="D105" i="1036"/>
  <c r="J104" i="1036"/>
  <c r="G104" i="1036"/>
  <c r="D104" i="1036"/>
  <c r="J103" i="1036"/>
  <c r="G103" i="1036"/>
  <c r="D103" i="1036"/>
  <c r="J102" i="1036"/>
  <c r="G102" i="1036"/>
  <c r="D102" i="1036"/>
  <c r="G101" i="1036"/>
  <c r="D101" i="1036"/>
  <c r="J100" i="1036"/>
  <c r="G100" i="1036"/>
  <c r="D100" i="1036"/>
  <c r="J99" i="1036"/>
  <c r="G99" i="1036"/>
  <c r="D99" i="1036"/>
  <c r="J98" i="1036"/>
  <c r="G98" i="1036"/>
  <c r="D98" i="1036"/>
  <c r="J97" i="1036"/>
  <c r="G97" i="1036"/>
  <c r="D97" i="1036"/>
  <c r="J96" i="1036"/>
  <c r="G96" i="1036"/>
  <c r="D96" i="1036"/>
  <c r="J95" i="1036"/>
  <c r="G95" i="1036"/>
  <c r="D95" i="1036"/>
  <c r="J94" i="1036"/>
  <c r="G94" i="1036"/>
  <c r="D94" i="1036"/>
  <c r="J93" i="1036"/>
  <c r="G93" i="1036"/>
  <c r="D93" i="1036"/>
  <c r="J92" i="1036"/>
  <c r="G92" i="1036"/>
  <c r="D92" i="1036"/>
  <c r="J91" i="1036"/>
  <c r="G91" i="1036"/>
  <c r="D91" i="1036"/>
  <c r="J90" i="1036"/>
  <c r="G90" i="1036"/>
  <c r="D90" i="1036"/>
  <c r="J89" i="1036"/>
  <c r="G89" i="1036"/>
  <c r="D89" i="1036"/>
  <c r="J88" i="1036"/>
  <c r="G88" i="1036"/>
  <c r="D88" i="1036"/>
  <c r="J87" i="1036"/>
  <c r="G87" i="1036"/>
  <c r="D87" i="1036"/>
  <c r="J86" i="1036"/>
  <c r="G86" i="1036"/>
  <c r="D86" i="1036"/>
  <c r="J85" i="1036"/>
  <c r="G85" i="1036"/>
  <c r="D85" i="1036"/>
  <c r="J84" i="1036"/>
  <c r="G84" i="1036"/>
  <c r="D84" i="1036"/>
  <c r="J83" i="1036"/>
  <c r="G83" i="1036"/>
  <c r="D83" i="1036"/>
  <c r="J82" i="1036"/>
  <c r="G82" i="1036"/>
  <c r="D82" i="1036"/>
  <c r="J81" i="1036"/>
  <c r="G81" i="1036"/>
  <c r="D81" i="1036"/>
  <c r="J80" i="1036"/>
  <c r="G80" i="1036"/>
  <c r="D80" i="1036"/>
  <c r="J79" i="1036"/>
  <c r="G79" i="1036"/>
  <c r="D79" i="1036"/>
  <c r="J78" i="1036"/>
  <c r="G78" i="1036"/>
  <c r="D78" i="1036"/>
  <c r="J77" i="1036"/>
  <c r="G77" i="1036"/>
  <c r="D77" i="1036"/>
  <c r="J76" i="1036"/>
  <c r="G76" i="1036"/>
  <c r="D76" i="1036"/>
  <c r="J75" i="1036"/>
  <c r="G75" i="1036"/>
  <c r="D75" i="1036"/>
  <c r="J74" i="1036"/>
  <c r="G74" i="1036"/>
  <c r="D74" i="1036"/>
  <c r="J73" i="1036"/>
  <c r="G73" i="1036"/>
  <c r="D73" i="1036"/>
  <c r="J72" i="1036"/>
  <c r="G72" i="1036"/>
  <c r="D72" i="1036"/>
  <c r="J71" i="1036"/>
  <c r="G71" i="1036"/>
  <c r="D71" i="1036"/>
  <c r="J70" i="1036"/>
  <c r="G70" i="1036"/>
  <c r="D70" i="1036"/>
  <c r="U64" i="1036"/>
  <c r="T64" i="1036"/>
  <c r="S64" i="1036" s="1"/>
  <c r="U63" i="1036"/>
  <c r="T63" i="1036"/>
  <c r="U62" i="1036"/>
  <c r="T62" i="1036"/>
  <c r="U61" i="1036"/>
  <c r="T61" i="1036"/>
  <c r="U60" i="1036"/>
  <c r="T60" i="1036"/>
  <c r="S60" i="1036" s="1"/>
  <c r="U59" i="1036"/>
  <c r="T59" i="1036"/>
  <c r="U58" i="1036"/>
  <c r="T58" i="1036"/>
  <c r="S58" i="1036" s="1"/>
  <c r="U57" i="1036"/>
  <c r="T57" i="1036"/>
  <c r="U56" i="1036"/>
  <c r="T56" i="1036"/>
  <c r="U55" i="1036"/>
  <c r="T55" i="1036"/>
  <c r="S55" i="1036" s="1"/>
  <c r="U54" i="1036"/>
  <c r="T54" i="1036"/>
  <c r="U53" i="1036"/>
  <c r="T53" i="1036"/>
  <c r="U52" i="1036"/>
  <c r="T52" i="1036"/>
  <c r="U51" i="1036"/>
  <c r="T51" i="1036"/>
  <c r="U50" i="1036"/>
  <c r="T50" i="1036"/>
  <c r="U49" i="1036"/>
  <c r="T49" i="1036"/>
  <c r="U48" i="1036"/>
  <c r="T48" i="1036"/>
  <c r="U47" i="1036"/>
  <c r="T47" i="1036"/>
  <c r="AH64" i="1036"/>
  <c r="AH63" i="1036"/>
  <c r="AH62" i="1036"/>
  <c r="AH61" i="1036"/>
  <c r="AH60" i="1036"/>
  <c r="AH59" i="1036"/>
  <c r="AH58" i="1036"/>
  <c r="AH57" i="1036"/>
  <c r="AH56" i="1036"/>
  <c r="AH55" i="1036"/>
  <c r="AH54" i="1036"/>
  <c r="AH53" i="1036"/>
  <c r="AH52" i="1036"/>
  <c r="AH51" i="1036"/>
  <c r="AH50" i="1036"/>
  <c r="AH49" i="1036"/>
  <c r="AH48" i="1036"/>
  <c r="AH47" i="1036"/>
  <c r="S63" i="1036"/>
  <c r="S61" i="1036"/>
  <c r="S59" i="1036"/>
  <c r="S57" i="1036"/>
  <c r="Z45" i="1036"/>
  <c r="Z46" i="1036"/>
  <c r="Z44" i="1036"/>
  <c r="J64" i="1036"/>
  <c r="G64" i="1036"/>
  <c r="D64" i="1036"/>
  <c r="J63" i="1036"/>
  <c r="G63" i="1036"/>
  <c r="D63" i="1036"/>
  <c r="J62" i="1036"/>
  <c r="G62" i="1036"/>
  <c r="D62" i="1036"/>
  <c r="J61" i="1036"/>
  <c r="G61" i="1036"/>
  <c r="D61" i="1036"/>
  <c r="J60" i="1036"/>
  <c r="G60" i="1036"/>
  <c r="D60" i="1036"/>
  <c r="J59" i="1036"/>
  <c r="G59" i="1036"/>
  <c r="D59" i="1036"/>
  <c r="J58" i="1036"/>
  <c r="G58" i="1036"/>
  <c r="D58" i="1036"/>
  <c r="J57" i="1036"/>
  <c r="G57" i="1036"/>
  <c r="D57" i="1036"/>
  <c r="J56" i="1036"/>
  <c r="G56" i="1036"/>
  <c r="D56" i="1036"/>
  <c r="J55" i="1036"/>
  <c r="G55" i="1036"/>
  <c r="D55" i="1036"/>
  <c r="J54" i="1036"/>
  <c r="G54" i="1036"/>
  <c r="D54" i="1036"/>
  <c r="J53" i="1036"/>
  <c r="G53" i="1036"/>
  <c r="D53" i="1036"/>
  <c r="J52" i="1036"/>
  <c r="G52" i="1036"/>
  <c r="D52" i="1036"/>
  <c r="J51" i="1036"/>
  <c r="G51" i="1036"/>
  <c r="D51" i="1036"/>
  <c r="J50" i="1036"/>
  <c r="G50" i="1036"/>
  <c r="D50" i="1036"/>
  <c r="J49" i="1036"/>
  <c r="G49" i="1036"/>
  <c r="D49" i="1036"/>
  <c r="J48" i="1036"/>
  <c r="G48" i="1036"/>
  <c r="D48" i="1036"/>
  <c r="J47" i="1036"/>
  <c r="G47" i="1036"/>
  <c r="D47" i="1036"/>
  <c r="AJ46" i="1036"/>
  <c r="AI46" i="1036"/>
  <c r="AG46" i="1036"/>
  <c r="AF46" i="1036"/>
  <c r="AE46" i="1036"/>
  <c r="AD46" i="1036"/>
  <c r="AC46" i="1036"/>
  <c r="AB46" i="1036"/>
  <c r="AA46" i="1036"/>
  <c r="Y46" i="1036"/>
  <c r="X46" i="1036"/>
  <c r="W46" i="1036"/>
  <c r="V46" i="1036"/>
  <c r="AJ45" i="1036"/>
  <c r="AI45" i="1036"/>
  <c r="AG45" i="1036"/>
  <c r="AF45" i="1036"/>
  <c r="AE45" i="1036"/>
  <c r="AD45" i="1036"/>
  <c r="AC45" i="1036"/>
  <c r="AB45" i="1036"/>
  <c r="AA45" i="1036"/>
  <c r="Y45" i="1036"/>
  <c r="X45" i="1036"/>
  <c r="W45" i="1036"/>
  <c r="V45" i="1036"/>
  <c r="AJ44" i="1036"/>
  <c r="AI44" i="1036"/>
  <c r="AG44" i="1036"/>
  <c r="AF44" i="1036"/>
  <c r="AE44" i="1036"/>
  <c r="AD44" i="1036"/>
  <c r="AC44" i="1036"/>
  <c r="AB44" i="1036"/>
  <c r="AA44" i="1036"/>
  <c r="Y44" i="1036"/>
  <c r="X44" i="1036"/>
  <c r="W44" i="1036"/>
  <c r="V44" i="1036"/>
  <c r="P46" i="1036"/>
  <c r="O46" i="1036"/>
  <c r="N46" i="1036"/>
  <c r="M46" i="1036"/>
  <c r="L46" i="1036"/>
  <c r="K46" i="1036"/>
  <c r="I46" i="1036"/>
  <c r="H46" i="1036"/>
  <c r="F46" i="1036"/>
  <c r="E46" i="1036"/>
  <c r="P45" i="1036"/>
  <c r="O45" i="1036"/>
  <c r="N45" i="1036"/>
  <c r="M45" i="1036"/>
  <c r="L45" i="1036"/>
  <c r="K45" i="1036"/>
  <c r="I45" i="1036"/>
  <c r="H45" i="1036"/>
  <c r="F45" i="1036"/>
  <c r="E45" i="1036"/>
  <c r="P44" i="1036"/>
  <c r="O44" i="1036"/>
  <c r="N44" i="1036"/>
  <c r="M44" i="1036"/>
  <c r="L44" i="1036"/>
  <c r="K44" i="1036"/>
  <c r="I44" i="1036"/>
  <c r="H44" i="1036"/>
  <c r="F44" i="1036"/>
  <c r="E44" i="1036"/>
  <c r="C45" i="1036"/>
  <c r="C46" i="1036"/>
  <c r="C44" i="1036"/>
  <c r="S166" i="1036" l="1"/>
  <c r="S158" i="1036"/>
  <c r="S152" i="1036"/>
  <c r="S168" i="1036"/>
  <c r="S154" i="1036"/>
  <c r="S145" i="1036"/>
  <c r="S129" i="1036"/>
  <c r="S127" i="1036"/>
  <c r="S124" i="1036"/>
  <c r="S113" i="1036"/>
  <c r="S110" i="1036"/>
  <c r="S107" i="1036"/>
  <c r="U45" i="1036"/>
  <c r="S98" i="1036"/>
  <c r="S89" i="1036"/>
  <c r="S83" i="1036"/>
  <c r="S77" i="1036"/>
  <c r="S117" i="1036"/>
  <c r="S114" i="1036"/>
  <c r="S112" i="1036"/>
  <c r="S111" i="1036"/>
  <c r="S109" i="1036"/>
  <c r="S105" i="1036"/>
  <c r="S102" i="1036"/>
  <c r="S100" i="1036"/>
  <c r="S93" i="1036"/>
  <c r="S82" i="1036"/>
  <c r="S81" i="1036"/>
  <c r="T46" i="1036"/>
  <c r="S75" i="1036"/>
  <c r="U46" i="1036"/>
  <c r="S72" i="1036"/>
  <c r="G45" i="1036"/>
  <c r="AH45" i="1036"/>
  <c r="S54" i="1036"/>
  <c r="AH44" i="1036"/>
  <c r="S62" i="1036"/>
  <c r="S56" i="1036"/>
  <c r="S53" i="1036"/>
  <c r="S51" i="1036"/>
  <c r="AH46" i="1036"/>
  <c r="S50" i="1036"/>
  <c r="S52" i="1036"/>
  <c r="S48" i="1036"/>
  <c r="S49" i="1036"/>
  <c r="S47" i="1036"/>
  <c r="U44" i="1036"/>
  <c r="J46" i="1036"/>
  <c r="J44" i="1036"/>
  <c r="D46" i="1036"/>
  <c r="G44" i="1036"/>
  <c r="D45" i="1036"/>
  <c r="J45" i="1036"/>
  <c r="G46" i="1036"/>
  <c r="D44" i="1036"/>
  <c r="T44" i="1036"/>
  <c r="T45" i="1036"/>
  <c r="G155" i="1035"/>
  <c r="W156" i="1035"/>
  <c r="P156" i="1035"/>
  <c r="O156" i="1035"/>
  <c r="N156" i="1035"/>
  <c r="J156" i="1035"/>
  <c r="G156" i="1035"/>
  <c r="D156" i="1035"/>
  <c r="W166" i="1035"/>
  <c r="P166" i="1035"/>
  <c r="O166" i="1035"/>
  <c r="N166" i="1035" s="1"/>
  <c r="J166" i="1035"/>
  <c r="G166" i="1035"/>
  <c r="D166" i="1035"/>
  <c r="W163" i="1035"/>
  <c r="P163" i="1035"/>
  <c r="O163" i="1035"/>
  <c r="N163" i="1035" s="1"/>
  <c r="J163" i="1035"/>
  <c r="G163" i="1035"/>
  <c r="D163" i="1035"/>
  <c r="W160" i="1035"/>
  <c r="P160" i="1035"/>
  <c r="O160" i="1035"/>
  <c r="N160" i="1035" s="1"/>
  <c r="J160" i="1035"/>
  <c r="G160" i="1035"/>
  <c r="D160" i="1035"/>
  <c r="W157" i="1035"/>
  <c r="P157" i="1035"/>
  <c r="O157" i="1035"/>
  <c r="N157" i="1035" s="1"/>
  <c r="J157" i="1035"/>
  <c r="G157" i="1035"/>
  <c r="D157" i="1035"/>
  <c r="W154" i="1035"/>
  <c r="P154" i="1035"/>
  <c r="O154" i="1035"/>
  <c r="N154" i="1035" s="1"/>
  <c r="J154" i="1035"/>
  <c r="G154" i="1035"/>
  <c r="D154" i="1035"/>
  <c r="W151" i="1035"/>
  <c r="P151" i="1035"/>
  <c r="O151" i="1035"/>
  <c r="N151" i="1035"/>
  <c r="J151" i="1035"/>
  <c r="G151" i="1035"/>
  <c r="D151" i="1035"/>
  <c r="W150" i="1035"/>
  <c r="P150" i="1035"/>
  <c r="O150" i="1035"/>
  <c r="N150" i="1035"/>
  <c r="J150" i="1035"/>
  <c r="G150" i="1035"/>
  <c r="D150" i="1035"/>
  <c r="W148" i="1035"/>
  <c r="P148" i="1035"/>
  <c r="O148" i="1035"/>
  <c r="N148" i="1035" s="1"/>
  <c r="J148" i="1035"/>
  <c r="G148" i="1035"/>
  <c r="D148" i="1035"/>
  <c r="W147" i="1035"/>
  <c r="P147" i="1035"/>
  <c r="O147" i="1035"/>
  <c r="N147" i="1035" s="1"/>
  <c r="J147" i="1035"/>
  <c r="G147" i="1035"/>
  <c r="D147" i="1035"/>
  <c r="W145" i="1035"/>
  <c r="P145" i="1035"/>
  <c r="O145" i="1035"/>
  <c r="N145" i="1035" s="1"/>
  <c r="J145" i="1035"/>
  <c r="G145" i="1035"/>
  <c r="D145" i="1035"/>
  <c r="W144" i="1035"/>
  <c r="P144" i="1035"/>
  <c r="O144" i="1035"/>
  <c r="N144" i="1035"/>
  <c r="J144" i="1035"/>
  <c r="G144" i="1035"/>
  <c r="D144" i="1035"/>
  <c r="W142" i="1035"/>
  <c r="P142" i="1035"/>
  <c r="O142" i="1035"/>
  <c r="N142" i="1035" s="1"/>
  <c r="J142" i="1035"/>
  <c r="G142" i="1035"/>
  <c r="D142" i="1035"/>
  <c r="W141" i="1035"/>
  <c r="P141" i="1035"/>
  <c r="O141" i="1035"/>
  <c r="N141" i="1035" s="1"/>
  <c r="J141" i="1035"/>
  <c r="G141" i="1035"/>
  <c r="D141" i="1035"/>
  <c r="W139" i="1035"/>
  <c r="P139" i="1035"/>
  <c r="O139" i="1035"/>
  <c r="N139" i="1035"/>
  <c r="J139" i="1035"/>
  <c r="G139" i="1035"/>
  <c r="D139" i="1035"/>
  <c r="W138" i="1035"/>
  <c r="P138" i="1035"/>
  <c r="O138" i="1035"/>
  <c r="N138" i="1035" s="1"/>
  <c r="J138" i="1035"/>
  <c r="G138" i="1035"/>
  <c r="D138" i="1035"/>
  <c r="W136" i="1035"/>
  <c r="P136" i="1035"/>
  <c r="O136" i="1035"/>
  <c r="N136" i="1035"/>
  <c r="J136" i="1035"/>
  <c r="G136" i="1035"/>
  <c r="D136" i="1035"/>
  <c r="W135" i="1035"/>
  <c r="P135" i="1035"/>
  <c r="O135" i="1035"/>
  <c r="N135" i="1035" s="1"/>
  <c r="J135" i="1035"/>
  <c r="G135" i="1035"/>
  <c r="D135" i="1035"/>
  <c r="W133" i="1035"/>
  <c r="P133" i="1035"/>
  <c r="O133" i="1035"/>
  <c r="N133" i="1035" s="1"/>
  <c r="J133" i="1035"/>
  <c r="G133" i="1035"/>
  <c r="D133" i="1035"/>
  <c r="W132" i="1035"/>
  <c r="P132" i="1035"/>
  <c r="O132" i="1035"/>
  <c r="N132" i="1035" s="1"/>
  <c r="J132" i="1035"/>
  <c r="G132" i="1035"/>
  <c r="D132" i="1035"/>
  <c r="W130" i="1035"/>
  <c r="P130" i="1035"/>
  <c r="O130" i="1035"/>
  <c r="N130" i="1035" s="1"/>
  <c r="J130" i="1035"/>
  <c r="G130" i="1035"/>
  <c r="D130" i="1035"/>
  <c r="W129" i="1035"/>
  <c r="P129" i="1035"/>
  <c r="O129" i="1035"/>
  <c r="N129" i="1035" s="1"/>
  <c r="J129" i="1035"/>
  <c r="G129" i="1035"/>
  <c r="D129" i="1035"/>
  <c r="W127" i="1035"/>
  <c r="P127" i="1035"/>
  <c r="O127" i="1035"/>
  <c r="N127" i="1035"/>
  <c r="J127" i="1035"/>
  <c r="G127" i="1035"/>
  <c r="D127" i="1035"/>
  <c r="W126" i="1035"/>
  <c r="P126" i="1035"/>
  <c r="O126" i="1035"/>
  <c r="N126" i="1035" s="1"/>
  <c r="J126" i="1035"/>
  <c r="G126" i="1035"/>
  <c r="D126" i="1035"/>
  <c r="W115" i="1035"/>
  <c r="P115" i="1035"/>
  <c r="O115" i="1035"/>
  <c r="N115" i="1035" s="1"/>
  <c r="J115" i="1035"/>
  <c r="G115" i="1035"/>
  <c r="D115" i="1035"/>
  <c r="J118" i="1035"/>
  <c r="G118" i="1035"/>
  <c r="W112" i="1035"/>
  <c r="P112" i="1035"/>
  <c r="O112" i="1035"/>
  <c r="N112" i="1035"/>
  <c r="J112" i="1035"/>
  <c r="G112" i="1035"/>
  <c r="D112" i="1035"/>
  <c r="W109" i="1035"/>
  <c r="P109" i="1035"/>
  <c r="O109" i="1035"/>
  <c r="N109" i="1035" s="1"/>
  <c r="J109" i="1035"/>
  <c r="G109" i="1035"/>
  <c r="D109" i="1035"/>
  <c r="W106" i="1035"/>
  <c r="P106" i="1035"/>
  <c r="O106" i="1035"/>
  <c r="N106" i="1035"/>
  <c r="J106" i="1035"/>
  <c r="G106" i="1035"/>
  <c r="D106" i="1035"/>
  <c r="W103" i="1035"/>
  <c r="P103" i="1035"/>
  <c r="O103" i="1035"/>
  <c r="N103" i="1035"/>
  <c r="J103" i="1035"/>
  <c r="G103" i="1035"/>
  <c r="D103" i="1035"/>
  <c r="W100" i="1035"/>
  <c r="P100" i="1035"/>
  <c r="O100" i="1035"/>
  <c r="N100" i="1035" s="1"/>
  <c r="J100" i="1035"/>
  <c r="G100" i="1035"/>
  <c r="D100" i="1035"/>
  <c r="W91" i="1035"/>
  <c r="P91" i="1035"/>
  <c r="O91" i="1035"/>
  <c r="N91" i="1035" s="1"/>
  <c r="J91" i="1035"/>
  <c r="G91" i="1035"/>
  <c r="D91" i="1035"/>
  <c r="W88" i="1035"/>
  <c r="P88" i="1035"/>
  <c r="O88" i="1035"/>
  <c r="N88" i="1035" s="1"/>
  <c r="J88" i="1035"/>
  <c r="G88" i="1035"/>
  <c r="D88" i="1035"/>
  <c r="W85" i="1035"/>
  <c r="P85" i="1035"/>
  <c r="O85" i="1035"/>
  <c r="N85" i="1035" s="1"/>
  <c r="J85" i="1035"/>
  <c r="G85" i="1035"/>
  <c r="D85" i="1035"/>
  <c r="W82" i="1035"/>
  <c r="P82" i="1035"/>
  <c r="O82" i="1035"/>
  <c r="N82" i="1035"/>
  <c r="J82" i="1035"/>
  <c r="G82" i="1035"/>
  <c r="D82" i="1035"/>
  <c r="W79" i="1035"/>
  <c r="P79" i="1035"/>
  <c r="O79" i="1035"/>
  <c r="N79" i="1035" s="1"/>
  <c r="J79" i="1035"/>
  <c r="G79" i="1035"/>
  <c r="D79" i="1035"/>
  <c r="W76" i="1035"/>
  <c r="P76" i="1035"/>
  <c r="O76" i="1035"/>
  <c r="N76" i="1035" s="1"/>
  <c r="J76" i="1035"/>
  <c r="G76" i="1035"/>
  <c r="D76" i="1035"/>
  <c r="W116" i="1035"/>
  <c r="P116" i="1035"/>
  <c r="O116" i="1035"/>
  <c r="N116" i="1035"/>
  <c r="J116" i="1035"/>
  <c r="G116" i="1035"/>
  <c r="D116" i="1035"/>
  <c r="W113" i="1035"/>
  <c r="P113" i="1035"/>
  <c r="O113" i="1035"/>
  <c r="N113" i="1035" s="1"/>
  <c r="J113" i="1035"/>
  <c r="G113" i="1035"/>
  <c r="D113" i="1035"/>
  <c r="W110" i="1035"/>
  <c r="P110" i="1035"/>
  <c r="O110" i="1035"/>
  <c r="J110" i="1035"/>
  <c r="G110" i="1035"/>
  <c r="D110" i="1035"/>
  <c r="W107" i="1035"/>
  <c r="P107" i="1035"/>
  <c r="O107" i="1035"/>
  <c r="N107" i="1035" s="1"/>
  <c r="J107" i="1035"/>
  <c r="G107" i="1035"/>
  <c r="D107" i="1035"/>
  <c r="W104" i="1035"/>
  <c r="P104" i="1035"/>
  <c r="O104" i="1035"/>
  <c r="N104" i="1035" s="1"/>
  <c r="J104" i="1035"/>
  <c r="G104" i="1035"/>
  <c r="D104" i="1035"/>
  <c r="W101" i="1035"/>
  <c r="P101" i="1035"/>
  <c r="O101" i="1035"/>
  <c r="N101" i="1035"/>
  <c r="J101" i="1035"/>
  <c r="G101" i="1035"/>
  <c r="D101" i="1035"/>
  <c r="W98" i="1035"/>
  <c r="P98" i="1035"/>
  <c r="O98" i="1035"/>
  <c r="N98" i="1035"/>
  <c r="J98" i="1035"/>
  <c r="G98" i="1035"/>
  <c r="D98" i="1035"/>
  <c r="W95" i="1035"/>
  <c r="P95" i="1035"/>
  <c r="O95" i="1035"/>
  <c r="N95" i="1035" s="1"/>
  <c r="J95" i="1035"/>
  <c r="G95" i="1035"/>
  <c r="D95" i="1035"/>
  <c r="W92" i="1035"/>
  <c r="P92" i="1035"/>
  <c r="O92" i="1035"/>
  <c r="N92" i="1035"/>
  <c r="J92" i="1035"/>
  <c r="G92" i="1035"/>
  <c r="D92" i="1035"/>
  <c r="W89" i="1035"/>
  <c r="P89" i="1035"/>
  <c r="O89" i="1035"/>
  <c r="N89" i="1035" s="1"/>
  <c r="J89" i="1035"/>
  <c r="G89" i="1035"/>
  <c r="D89" i="1035"/>
  <c r="W86" i="1035"/>
  <c r="P86" i="1035"/>
  <c r="O86" i="1035"/>
  <c r="N86" i="1035" s="1"/>
  <c r="J86" i="1035"/>
  <c r="G86" i="1035"/>
  <c r="D86" i="1035"/>
  <c r="W83" i="1035"/>
  <c r="P83" i="1035"/>
  <c r="O83" i="1035"/>
  <c r="N83" i="1035"/>
  <c r="J83" i="1035"/>
  <c r="G83" i="1035"/>
  <c r="D83" i="1035"/>
  <c r="W80" i="1035"/>
  <c r="P80" i="1035"/>
  <c r="O80" i="1035"/>
  <c r="N80" i="1035" s="1"/>
  <c r="J80" i="1035"/>
  <c r="G80" i="1035"/>
  <c r="D80" i="1035"/>
  <c r="W77" i="1035"/>
  <c r="P77" i="1035"/>
  <c r="O77" i="1035"/>
  <c r="N77" i="1035" s="1"/>
  <c r="J77" i="1035"/>
  <c r="G77" i="1035"/>
  <c r="D77" i="1035"/>
  <c r="W74" i="1035"/>
  <c r="P74" i="1035"/>
  <c r="O74" i="1035"/>
  <c r="N74" i="1035"/>
  <c r="J74" i="1035"/>
  <c r="G74" i="1035"/>
  <c r="D74" i="1035"/>
  <c r="S46" i="1036" l="1"/>
  <c r="S45" i="1036"/>
  <c r="S44" i="1036"/>
  <c r="N110" i="1035"/>
  <c r="W62" i="1035"/>
  <c r="D59" i="1035"/>
  <c r="W50" i="1035"/>
  <c r="P45" i="1035" l="1"/>
  <c r="W64" i="1035"/>
  <c r="P64" i="1035"/>
  <c r="O64" i="1035"/>
  <c r="W63" i="1035"/>
  <c r="P63" i="1035"/>
  <c r="O63" i="1035"/>
  <c r="P62" i="1035"/>
  <c r="O62" i="1035"/>
  <c r="W61" i="1035"/>
  <c r="P61" i="1035"/>
  <c r="O61" i="1035"/>
  <c r="N61" i="1035" s="1"/>
  <c r="W60" i="1035"/>
  <c r="P60" i="1035"/>
  <c r="O60" i="1035"/>
  <c r="W59" i="1035"/>
  <c r="P59" i="1035"/>
  <c r="O59" i="1035"/>
  <c r="W58" i="1035"/>
  <c r="P58" i="1035"/>
  <c r="O58" i="1035"/>
  <c r="W57" i="1035"/>
  <c r="P57" i="1035"/>
  <c r="O57" i="1035"/>
  <c r="N57" i="1035" s="1"/>
  <c r="W56" i="1035"/>
  <c r="P56" i="1035"/>
  <c r="O56" i="1035"/>
  <c r="N56" i="1035" s="1"/>
  <c r="W55" i="1035"/>
  <c r="P55" i="1035"/>
  <c r="O55" i="1035"/>
  <c r="N55" i="1035" s="1"/>
  <c r="W54" i="1035"/>
  <c r="P54" i="1035"/>
  <c r="O54" i="1035"/>
  <c r="N54" i="1035" s="1"/>
  <c r="W53" i="1035"/>
  <c r="P53" i="1035"/>
  <c r="O53" i="1035"/>
  <c r="W52" i="1035"/>
  <c r="P52" i="1035"/>
  <c r="O52" i="1035"/>
  <c r="N52" i="1035" s="1"/>
  <c r="W51" i="1035"/>
  <c r="P51" i="1035"/>
  <c r="O51" i="1035"/>
  <c r="N51" i="1035" s="1"/>
  <c r="P50" i="1035"/>
  <c r="O50" i="1035"/>
  <c r="N50" i="1035" s="1"/>
  <c r="W49" i="1035"/>
  <c r="P49" i="1035"/>
  <c r="O49" i="1035"/>
  <c r="W48" i="1035"/>
  <c r="P48" i="1035"/>
  <c r="O48" i="1035"/>
  <c r="W47" i="1035"/>
  <c r="P47" i="1035"/>
  <c r="O47" i="1035"/>
  <c r="W118" i="1035"/>
  <c r="W117" i="1035"/>
  <c r="W114" i="1035"/>
  <c r="W111" i="1035"/>
  <c r="W108" i="1035"/>
  <c r="W105" i="1035"/>
  <c r="W102" i="1035"/>
  <c r="W99" i="1035"/>
  <c r="W97" i="1035"/>
  <c r="W96" i="1035"/>
  <c r="W94" i="1035"/>
  <c r="W93" i="1035"/>
  <c r="W90" i="1035"/>
  <c r="W87" i="1035"/>
  <c r="W84" i="1035"/>
  <c r="W81" i="1035"/>
  <c r="W78" i="1035"/>
  <c r="W75" i="1035"/>
  <c r="W73" i="1035"/>
  <c r="W72" i="1035"/>
  <c r="W71" i="1035"/>
  <c r="P118" i="1035"/>
  <c r="O118" i="1035"/>
  <c r="P117" i="1035"/>
  <c r="O117" i="1035"/>
  <c r="N117" i="1035" s="1"/>
  <c r="P114" i="1035"/>
  <c r="O114" i="1035"/>
  <c r="N114" i="1035" s="1"/>
  <c r="P111" i="1035"/>
  <c r="O111" i="1035"/>
  <c r="N111" i="1035"/>
  <c r="P108" i="1035"/>
  <c r="O108" i="1035"/>
  <c r="N108" i="1035" s="1"/>
  <c r="P105" i="1035"/>
  <c r="O105" i="1035"/>
  <c r="N105" i="1035" s="1"/>
  <c r="P102" i="1035"/>
  <c r="O102" i="1035"/>
  <c r="P99" i="1035"/>
  <c r="O99" i="1035"/>
  <c r="N99" i="1035" s="1"/>
  <c r="P97" i="1035"/>
  <c r="O97" i="1035"/>
  <c r="N97" i="1035"/>
  <c r="P96" i="1035"/>
  <c r="O96" i="1035"/>
  <c r="P94" i="1035"/>
  <c r="O94" i="1035"/>
  <c r="P93" i="1035"/>
  <c r="O93" i="1035"/>
  <c r="N93" i="1035" s="1"/>
  <c r="P90" i="1035"/>
  <c r="O90" i="1035"/>
  <c r="N90" i="1035" s="1"/>
  <c r="P87" i="1035"/>
  <c r="O87" i="1035"/>
  <c r="P84" i="1035"/>
  <c r="O84" i="1035"/>
  <c r="N84" i="1035" s="1"/>
  <c r="P81" i="1035"/>
  <c r="O81" i="1035"/>
  <c r="N81" i="1035" s="1"/>
  <c r="P78" i="1035"/>
  <c r="O78" i="1035"/>
  <c r="N78" i="1035" s="1"/>
  <c r="P75" i="1035"/>
  <c r="O75" i="1035"/>
  <c r="N75" i="1035"/>
  <c r="P73" i="1035"/>
  <c r="O73" i="1035"/>
  <c r="N73" i="1035"/>
  <c r="P72" i="1035"/>
  <c r="O72" i="1035"/>
  <c r="N72" i="1035" s="1"/>
  <c r="P71" i="1035"/>
  <c r="O71" i="1035"/>
  <c r="N71" i="1035"/>
  <c r="P168" i="1035"/>
  <c r="O168" i="1035"/>
  <c r="P167" i="1035"/>
  <c r="O167" i="1035"/>
  <c r="P165" i="1035"/>
  <c r="O165" i="1035"/>
  <c r="P164" i="1035"/>
  <c r="O164" i="1035"/>
  <c r="P162" i="1035"/>
  <c r="O162" i="1035"/>
  <c r="N162" i="1035" s="1"/>
  <c r="P161" i="1035"/>
  <c r="O161" i="1035"/>
  <c r="P159" i="1035"/>
  <c r="O159" i="1035"/>
  <c r="P158" i="1035"/>
  <c r="O158" i="1035"/>
  <c r="P155" i="1035"/>
  <c r="O155" i="1035"/>
  <c r="P153" i="1035"/>
  <c r="O153" i="1035"/>
  <c r="P152" i="1035"/>
  <c r="O152" i="1035"/>
  <c r="P149" i="1035"/>
  <c r="O149" i="1035"/>
  <c r="P146" i="1035"/>
  <c r="O146" i="1035"/>
  <c r="N146" i="1035" s="1"/>
  <c r="P143" i="1035"/>
  <c r="O143" i="1035"/>
  <c r="P140" i="1035"/>
  <c r="O140" i="1035"/>
  <c r="P137" i="1035"/>
  <c r="O137" i="1035"/>
  <c r="P134" i="1035"/>
  <c r="O134" i="1035"/>
  <c r="P131" i="1035"/>
  <c r="N131" i="1035" s="1"/>
  <c r="O131" i="1035"/>
  <c r="P128" i="1035"/>
  <c r="O128" i="1035"/>
  <c r="N128" i="1035" s="1"/>
  <c r="P125" i="1035"/>
  <c r="N125" i="1035" s="1"/>
  <c r="O125" i="1035"/>
  <c r="P124" i="1035"/>
  <c r="O124" i="1035"/>
  <c r="W168" i="1035"/>
  <c r="W167" i="1035"/>
  <c r="W165" i="1035"/>
  <c r="W164" i="1035"/>
  <c r="W162" i="1035"/>
  <c r="W161" i="1035"/>
  <c r="W159" i="1035"/>
  <c r="W158" i="1035"/>
  <c r="W155" i="1035"/>
  <c r="W153" i="1035"/>
  <c r="W152" i="1035"/>
  <c r="W149" i="1035"/>
  <c r="W146" i="1035"/>
  <c r="W143" i="1035"/>
  <c r="W140" i="1035"/>
  <c r="W137" i="1035"/>
  <c r="W134" i="1035"/>
  <c r="W131" i="1035"/>
  <c r="W128" i="1035"/>
  <c r="W125" i="1035"/>
  <c r="W124" i="1035"/>
  <c r="N165" i="1035"/>
  <c r="N152" i="1035"/>
  <c r="N143" i="1035"/>
  <c r="N140" i="1035"/>
  <c r="N137" i="1035"/>
  <c r="N134" i="1035"/>
  <c r="N124" i="1035"/>
  <c r="J168" i="1035"/>
  <c r="G168" i="1035"/>
  <c r="D168" i="1035"/>
  <c r="J167" i="1035"/>
  <c r="G167" i="1035"/>
  <c r="D167" i="1035"/>
  <c r="J165" i="1035"/>
  <c r="G165" i="1035"/>
  <c r="D165" i="1035"/>
  <c r="J164" i="1035"/>
  <c r="G164" i="1035"/>
  <c r="D164" i="1035"/>
  <c r="J162" i="1035"/>
  <c r="G162" i="1035"/>
  <c r="D162" i="1035"/>
  <c r="J161" i="1035"/>
  <c r="G161" i="1035"/>
  <c r="D161" i="1035"/>
  <c r="J159" i="1035"/>
  <c r="G159" i="1035"/>
  <c r="D159" i="1035"/>
  <c r="J158" i="1035"/>
  <c r="G158" i="1035"/>
  <c r="D158" i="1035"/>
  <c r="J155" i="1035"/>
  <c r="D155" i="1035"/>
  <c r="J153" i="1035"/>
  <c r="G153" i="1035"/>
  <c r="D153" i="1035"/>
  <c r="J152" i="1035"/>
  <c r="G152" i="1035"/>
  <c r="D152" i="1035"/>
  <c r="J149" i="1035"/>
  <c r="G149" i="1035"/>
  <c r="D149" i="1035"/>
  <c r="J146" i="1035"/>
  <c r="G146" i="1035"/>
  <c r="D146" i="1035"/>
  <c r="J143" i="1035"/>
  <c r="G143" i="1035"/>
  <c r="D143" i="1035"/>
  <c r="J140" i="1035"/>
  <c r="G140" i="1035"/>
  <c r="D140" i="1035"/>
  <c r="J137" i="1035"/>
  <c r="G137" i="1035"/>
  <c r="D137" i="1035"/>
  <c r="J134" i="1035"/>
  <c r="G134" i="1035"/>
  <c r="D134" i="1035"/>
  <c r="J131" i="1035"/>
  <c r="G131" i="1035"/>
  <c r="D131" i="1035"/>
  <c r="J128" i="1035"/>
  <c r="G128" i="1035"/>
  <c r="D128" i="1035"/>
  <c r="J125" i="1035"/>
  <c r="G125" i="1035"/>
  <c r="D125" i="1035"/>
  <c r="J124" i="1035"/>
  <c r="G124" i="1035"/>
  <c r="D124" i="1035"/>
  <c r="D118" i="1035"/>
  <c r="J117" i="1035"/>
  <c r="G117" i="1035"/>
  <c r="D117" i="1035"/>
  <c r="J114" i="1035"/>
  <c r="G114" i="1035"/>
  <c r="D114" i="1035"/>
  <c r="J111" i="1035"/>
  <c r="G111" i="1035"/>
  <c r="D111" i="1035"/>
  <c r="J108" i="1035"/>
  <c r="G108" i="1035"/>
  <c r="D108" i="1035"/>
  <c r="J105" i="1035"/>
  <c r="G105" i="1035"/>
  <c r="D105" i="1035"/>
  <c r="J102" i="1035"/>
  <c r="G102" i="1035"/>
  <c r="D102" i="1035"/>
  <c r="J99" i="1035"/>
  <c r="G99" i="1035"/>
  <c r="D99" i="1035"/>
  <c r="J97" i="1035"/>
  <c r="G97" i="1035"/>
  <c r="D97" i="1035"/>
  <c r="J96" i="1035"/>
  <c r="G96" i="1035"/>
  <c r="D96" i="1035"/>
  <c r="J94" i="1035"/>
  <c r="G94" i="1035"/>
  <c r="D94" i="1035"/>
  <c r="J93" i="1035"/>
  <c r="G93" i="1035"/>
  <c r="D93" i="1035"/>
  <c r="J90" i="1035"/>
  <c r="G90" i="1035"/>
  <c r="D90" i="1035"/>
  <c r="J87" i="1035"/>
  <c r="G87" i="1035"/>
  <c r="D87" i="1035"/>
  <c r="J84" i="1035"/>
  <c r="G84" i="1035"/>
  <c r="D84" i="1035"/>
  <c r="J81" i="1035"/>
  <c r="G81" i="1035"/>
  <c r="D81" i="1035"/>
  <c r="J78" i="1035"/>
  <c r="G78" i="1035"/>
  <c r="D78" i="1035"/>
  <c r="J75" i="1035"/>
  <c r="G75" i="1035"/>
  <c r="D75" i="1035"/>
  <c r="J73" i="1035"/>
  <c r="G73" i="1035"/>
  <c r="D73" i="1035"/>
  <c r="J72" i="1035"/>
  <c r="G72" i="1035"/>
  <c r="D72" i="1035"/>
  <c r="J71" i="1035"/>
  <c r="G71" i="1035"/>
  <c r="D71" i="1035"/>
  <c r="J64" i="1035"/>
  <c r="J63" i="1035"/>
  <c r="J62" i="1035"/>
  <c r="J61" i="1035"/>
  <c r="J60" i="1035"/>
  <c r="J59" i="1035"/>
  <c r="J58" i="1035"/>
  <c r="J57" i="1035"/>
  <c r="J56" i="1035"/>
  <c r="J55" i="1035"/>
  <c r="J54" i="1035"/>
  <c r="J53" i="1035"/>
  <c r="J52" i="1035"/>
  <c r="J51" i="1035"/>
  <c r="J50" i="1035"/>
  <c r="J49" i="1035"/>
  <c r="J48" i="1035"/>
  <c r="J47" i="1035"/>
  <c r="G64" i="1035"/>
  <c r="D64" i="1035"/>
  <c r="G63" i="1035"/>
  <c r="D63" i="1035"/>
  <c r="G62" i="1035"/>
  <c r="D62" i="1035"/>
  <c r="G61" i="1035"/>
  <c r="D61" i="1035"/>
  <c r="G60" i="1035"/>
  <c r="D60" i="1035"/>
  <c r="G59" i="1035"/>
  <c r="G58" i="1035"/>
  <c r="D58" i="1035"/>
  <c r="G57" i="1035"/>
  <c r="D57" i="1035"/>
  <c r="G56" i="1035"/>
  <c r="D56" i="1035"/>
  <c r="G55" i="1035"/>
  <c r="D55" i="1035"/>
  <c r="G54" i="1035"/>
  <c r="D54" i="1035"/>
  <c r="G53" i="1035"/>
  <c r="D53" i="1035"/>
  <c r="G52" i="1035"/>
  <c r="D52" i="1035"/>
  <c r="G51" i="1035"/>
  <c r="D51" i="1035"/>
  <c r="G50" i="1035"/>
  <c r="D50" i="1035"/>
  <c r="G49" i="1035"/>
  <c r="D49" i="1035"/>
  <c r="G48" i="1035"/>
  <c r="D48" i="1035"/>
  <c r="G47" i="1035"/>
  <c r="D47" i="1035"/>
  <c r="N167" i="1035" l="1"/>
  <c r="N164" i="1035"/>
  <c r="N161" i="1035"/>
  <c r="N159" i="1035"/>
  <c r="N158" i="1035"/>
  <c r="N155" i="1035"/>
  <c r="N168" i="1035"/>
  <c r="N153" i="1035"/>
  <c r="N149" i="1035"/>
  <c r="N118" i="1035"/>
  <c r="N102" i="1035"/>
  <c r="N96" i="1035"/>
  <c r="N94" i="1035"/>
  <c r="N87" i="1035"/>
  <c r="G45" i="1035"/>
  <c r="D45" i="1035"/>
  <c r="N63" i="1035"/>
  <c r="N60" i="1035"/>
  <c r="J45" i="1035"/>
  <c r="N64" i="1035"/>
  <c r="N58" i="1035"/>
  <c r="O45" i="1035"/>
  <c r="N45" i="1035" s="1"/>
  <c r="N62" i="1035"/>
  <c r="N59" i="1035"/>
  <c r="N53" i="1035"/>
  <c r="N49" i="1035"/>
  <c r="W45" i="1035"/>
  <c r="N48" i="1035"/>
  <c r="N47" i="1035"/>
  <c r="D52" i="1047" l="1"/>
  <c r="D51" i="1047"/>
  <c r="D50" i="1047"/>
  <c r="D49" i="1047"/>
  <c r="D48" i="1047"/>
  <c r="D47" i="1047"/>
  <c r="D97" i="1047"/>
  <c r="D96" i="1047"/>
  <c r="D95" i="1047"/>
  <c r="D94" i="1047"/>
  <c r="D93" i="1047"/>
  <c r="D92" i="1047"/>
  <c r="D91" i="1047"/>
  <c r="D90" i="1047"/>
  <c r="D89" i="1047"/>
  <c r="D88" i="1047"/>
  <c r="D87" i="1047"/>
  <c r="D86" i="1047"/>
  <c r="D85" i="1047"/>
  <c r="D84" i="1047"/>
  <c r="D83" i="1047"/>
  <c r="D82" i="1047"/>
  <c r="D81" i="1047"/>
  <c r="D80" i="1047"/>
  <c r="D79" i="1047"/>
  <c r="D78" i="1047"/>
  <c r="D77" i="1047"/>
  <c r="D76" i="1047"/>
  <c r="D75" i="1047"/>
  <c r="D74" i="1047"/>
  <c r="D73" i="1047"/>
  <c r="D72" i="1047"/>
  <c r="D71" i="1047"/>
  <c r="D70" i="1047"/>
  <c r="D69" i="1047"/>
  <c r="D68" i="1047"/>
  <c r="D67" i="1047"/>
  <c r="D66" i="1047"/>
  <c r="D65" i="1047"/>
  <c r="D64" i="1047"/>
  <c r="D63" i="1047"/>
  <c r="D62" i="1047"/>
  <c r="D61" i="1047"/>
  <c r="D60" i="1047"/>
  <c r="D59" i="1047"/>
  <c r="D142" i="1047"/>
  <c r="D141" i="1047"/>
  <c r="D140" i="1047"/>
  <c r="D139" i="1047"/>
  <c r="D138" i="1047"/>
  <c r="D137" i="1047"/>
  <c r="D136" i="1047"/>
  <c r="D135" i="1047"/>
  <c r="D134" i="1047"/>
  <c r="D133" i="1047"/>
  <c r="D132" i="1047"/>
  <c r="D131" i="1047"/>
  <c r="D130" i="1047"/>
  <c r="D129" i="1047"/>
  <c r="D128" i="1047"/>
  <c r="D127" i="1047"/>
  <c r="D126" i="1047"/>
  <c r="D125" i="1047"/>
  <c r="D124" i="1047"/>
  <c r="D123" i="1047"/>
  <c r="D122" i="1047"/>
  <c r="D121" i="1047"/>
  <c r="D120" i="1047"/>
  <c r="D119" i="1047"/>
  <c r="D118" i="1047"/>
  <c r="D117" i="1047"/>
  <c r="D116" i="1047"/>
  <c r="D115" i="1047"/>
  <c r="D114" i="1047"/>
  <c r="D113" i="1047"/>
  <c r="D112" i="1047"/>
  <c r="D111" i="1047"/>
  <c r="D110" i="1047"/>
  <c r="D109" i="1047"/>
  <c r="D108" i="1047"/>
  <c r="D107" i="1047"/>
  <c r="D106" i="1047"/>
  <c r="D105" i="1047"/>
  <c r="D104" i="1047"/>
  <c r="D175" i="1047"/>
  <c r="D174" i="1047"/>
  <c r="D173" i="1047"/>
  <c r="D172" i="1047"/>
  <c r="D171" i="1047"/>
  <c r="D170" i="1047"/>
  <c r="D169" i="1047"/>
  <c r="D168" i="1047"/>
  <c r="D167" i="1047"/>
  <c r="D166" i="1047"/>
  <c r="D165" i="1047"/>
  <c r="D164" i="1047"/>
  <c r="D163" i="1047"/>
  <c r="D162" i="1047"/>
  <c r="D161" i="1047"/>
  <c r="D160" i="1047"/>
  <c r="D159" i="1047"/>
  <c r="D158" i="1047"/>
  <c r="D157" i="1047"/>
  <c r="D156" i="1047"/>
  <c r="D155" i="1047"/>
  <c r="D154" i="1047"/>
  <c r="D153" i="1047"/>
  <c r="D152" i="1047"/>
  <c r="D151" i="1047"/>
  <c r="D150" i="1047"/>
  <c r="D149" i="1047"/>
  <c r="G175" i="1047"/>
  <c r="G174" i="1047"/>
  <c r="G173" i="1047"/>
  <c r="G172" i="1047"/>
  <c r="G171" i="1047"/>
  <c r="G170" i="1047"/>
  <c r="G169" i="1047"/>
  <c r="G168" i="1047"/>
  <c r="G167" i="1047"/>
  <c r="G166" i="1047"/>
  <c r="G165" i="1047"/>
  <c r="G164" i="1047"/>
  <c r="G163" i="1047"/>
  <c r="G162" i="1047"/>
  <c r="G161" i="1047"/>
  <c r="G160" i="1047"/>
  <c r="G159" i="1047"/>
  <c r="G158" i="1047"/>
  <c r="G157" i="1047"/>
  <c r="G156" i="1047"/>
  <c r="G155" i="1047"/>
  <c r="G154" i="1047"/>
  <c r="G153" i="1047"/>
  <c r="G152" i="1047"/>
  <c r="G151" i="1047"/>
  <c r="G150" i="1047"/>
  <c r="G149" i="1047"/>
  <c r="G142" i="1047"/>
  <c r="G141" i="1047"/>
  <c r="G140" i="1047"/>
  <c r="G139" i="1047"/>
  <c r="G138" i="1047"/>
  <c r="G137" i="1047"/>
  <c r="G136" i="1047"/>
  <c r="G135" i="1047"/>
  <c r="G134" i="1047"/>
  <c r="G133" i="1047"/>
  <c r="G132" i="1047"/>
  <c r="G131" i="1047"/>
  <c r="G130" i="1047"/>
  <c r="G129" i="1047"/>
  <c r="G128" i="1047"/>
  <c r="G127" i="1047"/>
  <c r="G126" i="1047"/>
  <c r="G125" i="1047"/>
  <c r="G124" i="1047"/>
  <c r="G123" i="1047"/>
  <c r="G122" i="1047"/>
  <c r="G121" i="1047"/>
  <c r="G120" i="1047"/>
  <c r="G119" i="1047"/>
  <c r="G118" i="1047"/>
  <c r="G117" i="1047"/>
  <c r="G116" i="1047"/>
  <c r="G115" i="1047"/>
  <c r="G114" i="1047"/>
  <c r="G113" i="1047"/>
  <c r="G112" i="1047"/>
  <c r="G111" i="1047"/>
  <c r="G110" i="1047"/>
  <c r="G109" i="1047"/>
  <c r="G108" i="1047"/>
  <c r="G107" i="1047"/>
  <c r="G106" i="1047"/>
  <c r="G105" i="1047"/>
  <c r="G104" i="1047"/>
  <c r="G97" i="1047"/>
  <c r="G96" i="1047"/>
  <c r="G95" i="1047"/>
  <c r="G94" i="1047"/>
  <c r="G93" i="1047"/>
  <c r="G92" i="1047"/>
  <c r="G91" i="1047"/>
  <c r="G90" i="1047"/>
  <c r="G89" i="1047"/>
  <c r="G88" i="1047"/>
  <c r="G87" i="1047"/>
  <c r="G86" i="1047"/>
  <c r="G85" i="1047"/>
  <c r="G84" i="1047"/>
  <c r="G83" i="1047"/>
  <c r="G82" i="1047"/>
  <c r="G81" i="1047"/>
  <c r="G80" i="1047"/>
  <c r="G79" i="1047"/>
  <c r="G78" i="1047"/>
  <c r="G77" i="1047"/>
  <c r="G76" i="1047"/>
  <c r="G75" i="1047"/>
  <c r="G74" i="1047"/>
  <c r="G73" i="1047"/>
  <c r="G72" i="1047"/>
  <c r="G71" i="1047"/>
  <c r="G70" i="1047"/>
  <c r="G69" i="1047"/>
  <c r="G68" i="1047"/>
  <c r="G67" i="1047"/>
  <c r="G66" i="1047"/>
  <c r="G65" i="1047"/>
  <c r="G64" i="1047"/>
  <c r="G63" i="1047"/>
  <c r="G62" i="1047"/>
  <c r="G61" i="1047"/>
  <c r="G60" i="1047"/>
  <c r="G59" i="1047"/>
  <c r="G52" i="1047"/>
  <c r="G51" i="1047"/>
  <c r="G50" i="1047"/>
  <c r="G49" i="1047"/>
  <c r="G48" i="1047"/>
  <c r="G47" i="1047"/>
  <c r="R97" i="1047" l="1"/>
  <c r="Q97" i="1047"/>
  <c r="P97" i="1047" s="1"/>
  <c r="R96" i="1047"/>
  <c r="Q96" i="1047"/>
  <c r="P96" i="1047"/>
  <c r="R95" i="1047"/>
  <c r="Q95" i="1047"/>
  <c r="P95" i="1047" s="1"/>
  <c r="R94" i="1047"/>
  <c r="Q94" i="1047"/>
  <c r="P94" i="1047"/>
  <c r="R93" i="1047"/>
  <c r="Q93" i="1047"/>
  <c r="P93" i="1047" s="1"/>
  <c r="R92" i="1047"/>
  <c r="Q92" i="1047"/>
  <c r="P92" i="1047"/>
  <c r="R91" i="1047"/>
  <c r="Q91" i="1047"/>
  <c r="P91" i="1047" s="1"/>
  <c r="R90" i="1047"/>
  <c r="Q90" i="1047"/>
  <c r="P90" i="1047"/>
  <c r="R89" i="1047"/>
  <c r="Q89" i="1047"/>
  <c r="P89" i="1047" s="1"/>
  <c r="R88" i="1047"/>
  <c r="Q88" i="1047"/>
  <c r="P88" i="1047"/>
  <c r="R87" i="1047"/>
  <c r="Q87" i="1047"/>
  <c r="P87" i="1047" s="1"/>
  <c r="R86" i="1047"/>
  <c r="Q86" i="1047"/>
  <c r="P86" i="1047"/>
  <c r="R85" i="1047"/>
  <c r="Q85" i="1047"/>
  <c r="P85" i="1047" s="1"/>
  <c r="R84" i="1047"/>
  <c r="Q84" i="1047"/>
  <c r="P84" i="1047"/>
  <c r="R83" i="1047"/>
  <c r="Q83" i="1047"/>
  <c r="P83" i="1047" s="1"/>
  <c r="R82" i="1047"/>
  <c r="Q82" i="1047"/>
  <c r="P82" i="1047"/>
  <c r="R81" i="1047"/>
  <c r="Q81" i="1047"/>
  <c r="P81" i="1047" s="1"/>
  <c r="R80" i="1047"/>
  <c r="Q80" i="1047"/>
  <c r="P80" i="1047"/>
  <c r="R79" i="1047"/>
  <c r="Q79" i="1047"/>
  <c r="P79" i="1047" s="1"/>
  <c r="R78" i="1047"/>
  <c r="Q78" i="1047"/>
  <c r="P78" i="1047"/>
  <c r="R77" i="1047"/>
  <c r="Q77" i="1047"/>
  <c r="P77" i="1047" s="1"/>
  <c r="R76" i="1047"/>
  <c r="Q76" i="1047"/>
  <c r="P76" i="1047"/>
  <c r="R75" i="1047"/>
  <c r="Q75" i="1047"/>
  <c r="P75" i="1047" s="1"/>
  <c r="R74" i="1047"/>
  <c r="Q74" i="1047"/>
  <c r="P74" i="1047"/>
  <c r="R73" i="1047"/>
  <c r="Q73" i="1047"/>
  <c r="P73" i="1047" s="1"/>
  <c r="R72" i="1047"/>
  <c r="Q72" i="1047"/>
  <c r="P72" i="1047"/>
  <c r="R71" i="1047"/>
  <c r="Q71" i="1047"/>
  <c r="P71" i="1047" s="1"/>
  <c r="R70" i="1047"/>
  <c r="Q70" i="1047"/>
  <c r="P70" i="1047"/>
  <c r="R69" i="1047"/>
  <c r="Q69" i="1047"/>
  <c r="P69" i="1047" s="1"/>
  <c r="R68" i="1047"/>
  <c r="Q68" i="1047"/>
  <c r="P68" i="1047"/>
  <c r="R67" i="1047"/>
  <c r="Q67" i="1047"/>
  <c r="P67" i="1047" s="1"/>
  <c r="R66" i="1047"/>
  <c r="Q66" i="1047"/>
  <c r="P66" i="1047"/>
  <c r="R65" i="1047"/>
  <c r="Q65" i="1047"/>
  <c r="P65" i="1047" s="1"/>
  <c r="R64" i="1047"/>
  <c r="Q64" i="1047"/>
  <c r="P64" i="1047"/>
  <c r="R63" i="1047"/>
  <c r="Q63" i="1047"/>
  <c r="P63" i="1047" s="1"/>
  <c r="R62" i="1047"/>
  <c r="Q62" i="1047"/>
  <c r="P62" i="1047"/>
  <c r="R61" i="1047"/>
  <c r="Q61" i="1047"/>
  <c r="P61" i="1047" s="1"/>
  <c r="R60" i="1047"/>
  <c r="Q60" i="1047"/>
  <c r="P60" i="1047"/>
  <c r="R142" i="1047"/>
  <c r="Q142" i="1047"/>
  <c r="R141" i="1047"/>
  <c r="Q141" i="1047"/>
  <c r="P141" i="1047" s="1"/>
  <c r="R140" i="1047"/>
  <c r="Q140" i="1047"/>
  <c r="R139" i="1047"/>
  <c r="Q139" i="1047"/>
  <c r="P139" i="1047" s="1"/>
  <c r="R138" i="1047"/>
  <c r="Q138" i="1047"/>
  <c r="P138" i="1047" s="1"/>
  <c r="R137" i="1047"/>
  <c r="Q137" i="1047"/>
  <c r="R136" i="1047"/>
  <c r="Q136" i="1047"/>
  <c r="P136" i="1047" s="1"/>
  <c r="R135" i="1047"/>
  <c r="Q135" i="1047"/>
  <c r="P135" i="1047" s="1"/>
  <c r="R134" i="1047"/>
  <c r="Q134" i="1047"/>
  <c r="P134" i="1047" s="1"/>
  <c r="R133" i="1047"/>
  <c r="Q133" i="1047"/>
  <c r="R132" i="1047"/>
  <c r="Q132" i="1047"/>
  <c r="P132" i="1047" s="1"/>
  <c r="R131" i="1047"/>
  <c r="Q131" i="1047"/>
  <c r="P131" i="1047" s="1"/>
  <c r="R130" i="1047"/>
  <c r="Q130" i="1047"/>
  <c r="P130" i="1047" s="1"/>
  <c r="R129" i="1047"/>
  <c r="Q129" i="1047"/>
  <c r="R128" i="1047"/>
  <c r="Q128" i="1047"/>
  <c r="P128" i="1047"/>
  <c r="R127" i="1047"/>
  <c r="Q127" i="1047"/>
  <c r="R126" i="1047"/>
  <c r="Q126" i="1047"/>
  <c r="P126" i="1047" s="1"/>
  <c r="R125" i="1047"/>
  <c r="Q125" i="1047"/>
  <c r="R124" i="1047"/>
  <c r="Q124" i="1047"/>
  <c r="P124" i="1047" s="1"/>
  <c r="R123" i="1047"/>
  <c r="Q123" i="1047"/>
  <c r="R122" i="1047"/>
  <c r="Q122" i="1047"/>
  <c r="P122" i="1047" s="1"/>
  <c r="R121" i="1047"/>
  <c r="Q121" i="1047"/>
  <c r="R120" i="1047"/>
  <c r="Q120" i="1047"/>
  <c r="R119" i="1047"/>
  <c r="Q119" i="1047"/>
  <c r="R118" i="1047"/>
  <c r="Q118" i="1047"/>
  <c r="P118" i="1047"/>
  <c r="R117" i="1047"/>
  <c r="Q117" i="1047"/>
  <c r="P117" i="1047" s="1"/>
  <c r="R116" i="1047"/>
  <c r="Q116" i="1047"/>
  <c r="R115" i="1047"/>
  <c r="Q115" i="1047"/>
  <c r="P115" i="1047" s="1"/>
  <c r="R114" i="1047"/>
  <c r="Q114" i="1047"/>
  <c r="P114" i="1047"/>
  <c r="R113" i="1047"/>
  <c r="Q113" i="1047"/>
  <c r="P113" i="1047" s="1"/>
  <c r="R112" i="1047"/>
  <c r="Q112" i="1047"/>
  <c r="P112" i="1047"/>
  <c r="R111" i="1047"/>
  <c r="Q111" i="1047"/>
  <c r="P111" i="1047" s="1"/>
  <c r="R110" i="1047"/>
  <c r="Q110" i="1047"/>
  <c r="P110" i="1047"/>
  <c r="R109" i="1047"/>
  <c r="Q109" i="1047"/>
  <c r="P109" i="1047" s="1"/>
  <c r="R108" i="1047"/>
  <c r="Q108" i="1047"/>
  <c r="P108" i="1047"/>
  <c r="R107" i="1047"/>
  <c r="Q107" i="1047"/>
  <c r="P107" i="1047" s="1"/>
  <c r="R106" i="1047"/>
  <c r="Q106" i="1047"/>
  <c r="P106" i="1047"/>
  <c r="R105" i="1047"/>
  <c r="Q105" i="1047"/>
  <c r="P105" i="1047" s="1"/>
  <c r="J50" i="1047"/>
  <c r="AG175" i="1047"/>
  <c r="AF175" i="1047"/>
  <c r="AG174" i="1047"/>
  <c r="AF174" i="1047"/>
  <c r="AE174" i="1047"/>
  <c r="AG173" i="1047"/>
  <c r="AF173" i="1047"/>
  <c r="AG172" i="1047"/>
  <c r="AF172" i="1047"/>
  <c r="AG171" i="1047"/>
  <c r="AF171" i="1047"/>
  <c r="AE171" i="1047" s="1"/>
  <c r="AG170" i="1047"/>
  <c r="AF170" i="1047"/>
  <c r="AG169" i="1047"/>
  <c r="AF169" i="1047"/>
  <c r="AG168" i="1047"/>
  <c r="AF168" i="1047"/>
  <c r="AE168" i="1047" s="1"/>
  <c r="AG167" i="1047"/>
  <c r="AF167" i="1047"/>
  <c r="AE167" i="1047" s="1"/>
  <c r="AG166" i="1047"/>
  <c r="AF166" i="1047"/>
  <c r="AG165" i="1047"/>
  <c r="AF165" i="1047"/>
  <c r="AE165" i="1047" s="1"/>
  <c r="AG164" i="1047"/>
  <c r="AF164" i="1047"/>
  <c r="AG163" i="1047"/>
  <c r="AF163" i="1047"/>
  <c r="AG162" i="1047"/>
  <c r="AF162" i="1047"/>
  <c r="AG161" i="1047"/>
  <c r="AF161" i="1047"/>
  <c r="AG160" i="1047"/>
  <c r="AF160" i="1047"/>
  <c r="AG159" i="1047"/>
  <c r="AF159" i="1047"/>
  <c r="AE159" i="1047" s="1"/>
  <c r="AG158" i="1047"/>
  <c r="AF158" i="1047"/>
  <c r="AG157" i="1047"/>
  <c r="AF157" i="1047"/>
  <c r="AG156" i="1047"/>
  <c r="AF156" i="1047"/>
  <c r="AG155" i="1047"/>
  <c r="AF155" i="1047"/>
  <c r="AG154" i="1047"/>
  <c r="AF154" i="1047"/>
  <c r="AE154" i="1047" s="1"/>
  <c r="AG153" i="1047"/>
  <c r="AF153" i="1047"/>
  <c r="AG152" i="1047"/>
  <c r="AF152" i="1047"/>
  <c r="AE152" i="1047"/>
  <c r="AG151" i="1047"/>
  <c r="AF151" i="1047"/>
  <c r="AE151" i="1047" s="1"/>
  <c r="AG150" i="1047"/>
  <c r="AF150" i="1047"/>
  <c r="AE150" i="1047" s="1"/>
  <c r="AG149" i="1047"/>
  <c r="AF149" i="1047"/>
  <c r="AG142" i="1047"/>
  <c r="AF142" i="1047"/>
  <c r="AG141" i="1047"/>
  <c r="AF141" i="1047"/>
  <c r="AE141" i="1047"/>
  <c r="AG140" i="1047"/>
  <c r="AF140" i="1047"/>
  <c r="AG139" i="1047"/>
  <c r="AF139" i="1047"/>
  <c r="AE139" i="1047"/>
  <c r="AG138" i="1047"/>
  <c r="AF138" i="1047"/>
  <c r="AE138" i="1047" s="1"/>
  <c r="AG137" i="1047"/>
  <c r="AF137" i="1047"/>
  <c r="AE137" i="1047" s="1"/>
  <c r="AG136" i="1047"/>
  <c r="AF136" i="1047"/>
  <c r="AG135" i="1047"/>
  <c r="AF135" i="1047"/>
  <c r="AE135" i="1047"/>
  <c r="AG134" i="1047"/>
  <c r="AF134" i="1047"/>
  <c r="AE134" i="1047" s="1"/>
  <c r="AG133" i="1047"/>
  <c r="AF133" i="1047"/>
  <c r="AE133" i="1047" s="1"/>
  <c r="AG132" i="1047"/>
  <c r="AF132" i="1047"/>
  <c r="AG131" i="1047"/>
  <c r="AF131" i="1047"/>
  <c r="AE131" i="1047"/>
  <c r="AG130" i="1047"/>
  <c r="AF130" i="1047"/>
  <c r="AE130" i="1047" s="1"/>
  <c r="AG129" i="1047"/>
  <c r="AF129" i="1047"/>
  <c r="AE129" i="1047" s="1"/>
  <c r="AG128" i="1047"/>
  <c r="AF128" i="1047"/>
  <c r="AG127" i="1047"/>
  <c r="AF127" i="1047"/>
  <c r="AE127" i="1047"/>
  <c r="AG126" i="1047"/>
  <c r="AF126" i="1047"/>
  <c r="AE126" i="1047" s="1"/>
  <c r="AG125" i="1047"/>
  <c r="AF125" i="1047"/>
  <c r="AG124" i="1047"/>
  <c r="AF124" i="1047"/>
  <c r="AE124" i="1047" s="1"/>
  <c r="AG123" i="1047"/>
  <c r="AF123" i="1047"/>
  <c r="AE123" i="1047" s="1"/>
  <c r="AG122" i="1047"/>
  <c r="AF122" i="1047"/>
  <c r="AG121" i="1047"/>
  <c r="AF121" i="1047"/>
  <c r="AE121" i="1047" s="1"/>
  <c r="AG120" i="1047"/>
  <c r="AF120" i="1047"/>
  <c r="AG119" i="1047"/>
  <c r="AF119" i="1047"/>
  <c r="AG118" i="1047"/>
  <c r="AF118" i="1047"/>
  <c r="AG117" i="1047"/>
  <c r="AF117" i="1047"/>
  <c r="AE117" i="1047" s="1"/>
  <c r="AG116" i="1047"/>
  <c r="AF116" i="1047"/>
  <c r="AG115" i="1047"/>
  <c r="AF115" i="1047"/>
  <c r="AE115" i="1047" s="1"/>
  <c r="AG114" i="1047"/>
  <c r="AF114" i="1047"/>
  <c r="AG113" i="1047"/>
  <c r="AF113" i="1047"/>
  <c r="AG112" i="1047"/>
  <c r="AF112" i="1047"/>
  <c r="AE112" i="1047" s="1"/>
  <c r="AG111" i="1047"/>
  <c r="AF111" i="1047"/>
  <c r="AE111" i="1047" s="1"/>
  <c r="AG110" i="1047"/>
  <c r="AF110" i="1047"/>
  <c r="AG109" i="1047"/>
  <c r="AF109" i="1047"/>
  <c r="AE109" i="1047" s="1"/>
  <c r="AG108" i="1047"/>
  <c r="AF108" i="1047"/>
  <c r="AG107" i="1047"/>
  <c r="AF107" i="1047"/>
  <c r="AE107" i="1047"/>
  <c r="AG106" i="1047"/>
  <c r="AF106" i="1047"/>
  <c r="AE106" i="1047" s="1"/>
  <c r="AG105" i="1047"/>
  <c r="AF105" i="1047"/>
  <c r="AE105" i="1047" s="1"/>
  <c r="AG104" i="1047"/>
  <c r="AF104" i="1047"/>
  <c r="AG97" i="1047"/>
  <c r="AF97" i="1047"/>
  <c r="AE97" i="1047" s="1"/>
  <c r="AG96" i="1047"/>
  <c r="AF96" i="1047"/>
  <c r="AG95" i="1047"/>
  <c r="AF95" i="1047"/>
  <c r="AG94" i="1047"/>
  <c r="AF94" i="1047"/>
  <c r="AG93" i="1047"/>
  <c r="AF93" i="1047"/>
  <c r="AG92" i="1047"/>
  <c r="AF92" i="1047"/>
  <c r="AE92" i="1047"/>
  <c r="AG91" i="1047"/>
  <c r="AF91" i="1047"/>
  <c r="AE91" i="1047" s="1"/>
  <c r="AG90" i="1047"/>
  <c r="AF90" i="1047"/>
  <c r="AE90" i="1047" s="1"/>
  <c r="AG89" i="1047"/>
  <c r="AF89" i="1047"/>
  <c r="AE89" i="1047"/>
  <c r="AG88" i="1047"/>
  <c r="AF88" i="1047"/>
  <c r="AE88" i="1047"/>
  <c r="AG87" i="1047"/>
  <c r="AF87" i="1047"/>
  <c r="AE87" i="1047" s="1"/>
  <c r="AG86" i="1047"/>
  <c r="AF86" i="1047"/>
  <c r="AG85" i="1047"/>
  <c r="AF85" i="1047"/>
  <c r="AE85" i="1047"/>
  <c r="AG84" i="1047"/>
  <c r="AF84" i="1047"/>
  <c r="AE84" i="1047" s="1"/>
  <c r="AG83" i="1047"/>
  <c r="AF83" i="1047"/>
  <c r="AE83" i="1047" s="1"/>
  <c r="AG82" i="1047"/>
  <c r="AF82" i="1047"/>
  <c r="AG81" i="1047"/>
  <c r="AF81" i="1047"/>
  <c r="AG80" i="1047"/>
  <c r="AF80" i="1047"/>
  <c r="AE80" i="1047"/>
  <c r="AG79" i="1047"/>
  <c r="AF79" i="1047"/>
  <c r="AG78" i="1047"/>
  <c r="AF78" i="1047"/>
  <c r="AE78" i="1047"/>
  <c r="AG77" i="1047"/>
  <c r="AF77" i="1047"/>
  <c r="AE77" i="1047" s="1"/>
  <c r="AG76" i="1047"/>
  <c r="AF76" i="1047"/>
  <c r="AE76" i="1047" s="1"/>
  <c r="AG75" i="1047"/>
  <c r="AF75" i="1047"/>
  <c r="AG74" i="1047"/>
  <c r="AF74" i="1047"/>
  <c r="AE74" i="1047"/>
  <c r="AG73" i="1047"/>
  <c r="AF73" i="1047"/>
  <c r="AE73" i="1047" s="1"/>
  <c r="AG72" i="1047"/>
  <c r="AF72" i="1047"/>
  <c r="AE72" i="1047" s="1"/>
  <c r="AG71" i="1047"/>
  <c r="AF71" i="1047"/>
  <c r="AG70" i="1047"/>
  <c r="AF70" i="1047"/>
  <c r="AE70" i="1047"/>
  <c r="AG69" i="1047"/>
  <c r="AF69" i="1047"/>
  <c r="AE69" i="1047"/>
  <c r="AG68" i="1047"/>
  <c r="AF68" i="1047"/>
  <c r="AE68" i="1047" s="1"/>
  <c r="AG67" i="1047"/>
  <c r="AF67" i="1047"/>
  <c r="AE67" i="1047"/>
  <c r="AG66" i="1047"/>
  <c r="AF66" i="1047"/>
  <c r="AE66" i="1047" s="1"/>
  <c r="AG65" i="1047"/>
  <c r="AF65" i="1047"/>
  <c r="AG64" i="1047"/>
  <c r="AF64" i="1047"/>
  <c r="AG63" i="1047"/>
  <c r="AF63" i="1047"/>
  <c r="AG62" i="1047"/>
  <c r="AF62" i="1047"/>
  <c r="AE62" i="1047"/>
  <c r="AG61" i="1047"/>
  <c r="AF61" i="1047"/>
  <c r="AE61" i="1047" s="1"/>
  <c r="AG60" i="1047"/>
  <c r="AF60" i="1047"/>
  <c r="AG59" i="1047"/>
  <c r="AF59" i="1047"/>
  <c r="AG52" i="1047"/>
  <c r="AF52" i="1047"/>
  <c r="AG51" i="1047"/>
  <c r="AF51" i="1047"/>
  <c r="AG50" i="1047"/>
  <c r="AF50" i="1047"/>
  <c r="AG49" i="1047"/>
  <c r="AF49" i="1047"/>
  <c r="AG48" i="1047"/>
  <c r="AF48" i="1047"/>
  <c r="AE48" i="1047"/>
  <c r="AG47" i="1047"/>
  <c r="AF47" i="1047"/>
  <c r="R175" i="1047"/>
  <c r="Q175" i="1047"/>
  <c r="R174" i="1047"/>
  <c r="Q174" i="1047"/>
  <c r="R173" i="1047"/>
  <c r="Q173" i="1047"/>
  <c r="R172" i="1047"/>
  <c r="Q172" i="1047"/>
  <c r="R171" i="1047"/>
  <c r="Q171" i="1047"/>
  <c r="P171" i="1047" s="1"/>
  <c r="R170" i="1047"/>
  <c r="Q170" i="1047"/>
  <c r="R169" i="1047"/>
  <c r="Q169" i="1047"/>
  <c r="R168" i="1047"/>
  <c r="Q168" i="1047"/>
  <c r="R167" i="1047"/>
  <c r="Q167" i="1047"/>
  <c r="R166" i="1047"/>
  <c r="Q166" i="1047"/>
  <c r="R165" i="1047"/>
  <c r="Q165" i="1047"/>
  <c r="R164" i="1047"/>
  <c r="Q164" i="1047"/>
  <c r="R163" i="1047"/>
  <c r="Q163" i="1047"/>
  <c r="R162" i="1047"/>
  <c r="Q162" i="1047"/>
  <c r="R161" i="1047"/>
  <c r="Q161" i="1047"/>
  <c r="R160" i="1047"/>
  <c r="Q160" i="1047"/>
  <c r="R159" i="1047"/>
  <c r="Q159" i="1047"/>
  <c r="R158" i="1047"/>
  <c r="Q158" i="1047"/>
  <c r="R157" i="1047"/>
  <c r="Q157" i="1047"/>
  <c r="R156" i="1047"/>
  <c r="Q156" i="1047"/>
  <c r="R155" i="1047"/>
  <c r="Q155" i="1047"/>
  <c r="R154" i="1047"/>
  <c r="Q154" i="1047"/>
  <c r="R153" i="1047"/>
  <c r="P153" i="1047" s="1"/>
  <c r="Q153" i="1047"/>
  <c r="R152" i="1047"/>
  <c r="Q152" i="1047"/>
  <c r="R151" i="1047"/>
  <c r="Q151" i="1047"/>
  <c r="R150" i="1047"/>
  <c r="Q150" i="1047"/>
  <c r="R149" i="1047"/>
  <c r="Q149" i="1047"/>
  <c r="R104" i="1047"/>
  <c r="Q104" i="1047"/>
  <c r="R59" i="1047"/>
  <c r="Q59" i="1047"/>
  <c r="R52" i="1047"/>
  <c r="Q52" i="1047"/>
  <c r="R51" i="1047"/>
  <c r="Q51" i="1047"/>
  <c r="R50" i="1047"/>
  <c r="Q50" i="1047"/>
  <c r="R49" i="1047"/>
  <c r="Q49" i="1047"/>
  <c r="R48" i="1047"/>
  <c r="Q48" i="1047"/>
  <c r="R47" i="1047"/>
  <c r="Q47" i="1047"/>
  <c r="P165" i="1047"/>
  <c r="P149" i="1047"/>
  <c r="J175" i="1047"/>
  <c r="J174" i="1047"/>
  <c r="J173" i="1047"/>
  <c r="J172" i="1047"/>
  <c r="J171" i="1047"/>
  <c r="J170" i="1047"/>
  <c r="J169" i="1047"/>
  <c r="J168" i="1047"/>
  <c r="J167" i="1047"/>
  <c r="J166" i="1047"/>
  <c r="J165" i="1047"/>
  <c r="J164" i="1047"/>
  <c r="J163" i="1047"/>
  <c r="J162" i="1047"/>
  <c r="J161" i="1047"/>
  <c r="J160" i="1047"/>
  <c r="J159" i="1047"/>
  <c r="J158" i="1047"/>
  <c r="J157" i="1047"/>
  <c r="J156" i="1047"/>
  <c r="J155" i="1047"/>
  <c r="J154" i="1047"/>
  <c r="J153" i="1047"/>
  <c r="J152" i="1047"/>
  <c r="J151" i="1047"/>
  <c r="J150" i="1047"/>
  <c r="J149" i="1047"/>
  <c r="J142" i="1047"/>
  <c r="J141" i="1047"/>
  <c r="J140" i="1047"/>
  <c r="J139" i="1047"/>
  <c r="J138" i="1047"/>
  <c r="J137" i="1047"/>
  <c r="J136" i="1047"/>
  <c r="J135" i="1047"/>
  <c r="J134" i="1047"/>
  <c r="J133" i="1047"/>
  <c r="J132" i="1047"/>
  <c r="J131" i="1047"/>
  <c r="J130" i="1047"/>
  <c r="J129" i="1047"/>
  <c r="J128" i="1047"/>
  <c r="J127" i="1047"/>
  <c r="J126" i="1047"/>
  <c r="J125" i="1047"/>
  <c r="J124" i="1047"/>
  <c r="J123" i="1047"/>
  <c r="J122" i="1047"/>
  <c r="J121" i="1047"/>
  <c r="J120" i="1047"/>
  <c r="J119" i="1047"/>
  <c r="J118" i="1047"/>
  <c r="J117" i="1047"/>
  <c r="J116" i="1047"/>
  <c r="J115" i="1047"/>
  <c r="J114" i="1047"/>
  <c r="J113" i="1047"/>
  <c r="J112" i="1047"/>
  <c r="J111" i="1047"/>
  <c r="J110" i="1047"/>
  <c r="J109" i="1047"/>
  <c r="J108" i="1047"/>
  <c r="J107" i="1047"/>
  <c r="J106" i="1047"/>
  <c r="J105" i="1047"/>
  <c r="J104" i="1047"/>
  <c r="J97" i="1047"/>
  <c r="J96" i="1047"/>
  <c r="J95" i="1047"/>
  <c r="J94" i="1047"/>
  <c r="J93" i="1047"/>
  <c r="J92" i="1047"/>
  <c r="J91" i="1047"/>
  <c r="J90" i="1047"/>
  <c r="J89" i="1047"/>
  <c r="J88" i="1047"/>
  <c r="J87" i="1047"/>
  <c r="J86" i="1047"/>
  <c r="J85" i="1047"/>
  <c r="J84" i="1047"/>
  <c r="J83" i="1047"/>
  <c r="J82" i="1047"/>
  <c r="J81" i="1047"/>
  <c r="J80" i="1047"/>
  <c r="J79" i="1047"/>
  <c r="J78" i="1047"/>
  <c r="J77" i="1047"/>
  <c r="J76" i="1047"/>
  <c r="J75" i="1047"/>
  <c r="J74" i="1047"/>
  <c r="J73" i="1047"/>
  <c r="J72" i="1047"/>
  <c r="J71" i="1047"/>
  <c r="J70" i="1047"/>
  <c r="J69" i="1047"/>
  <c r="J68" i="1047"/>
  <c r="J67" i="1047"/>
  <c r="J66" i="1047"/>
  <c r="J65" i="1047"/>
  <c r="J64" i="1047"/>
  <c r="J63" i="1047"/>
  <c r="J62" i="1047"/>
  <c r="J61" i="1047"/>
  <c r="J60" i="1047"/>
  <c r="J59" i="1047"/>
  <c r="J52" i="1047"/>
  <c r="J51" i="1047"/>
  <c r="J49" i="1047"/>
  <c r="J48" i="1047"/>
  <c r="J47" i="1047"/>
  <c r="P175" i="1047" l="1"/>
  <c r="AE175" i="1047"/>
  <c r="AE173" i="1047"/>
  <c r="P173" i="1047"/>
  <c r="P174" i="1047"/>
  <c r="P172" i="1047"/>
  <c r="AE172" i="1047"/>
  <c r="AE170" i="1047"/>
  <c r="P170" i="1047"/>
  <c r="AE169" i="1047"/>
  <c r="P169" i="1047"/>
  <c r="P168" i="1047"/>
  <c r="P167" i="1047"/>
  <c r="P166" i="1047"/>
  <c r="AE166" i="1047"/>
  <c r="AE164" i="1047"/>
  <c r="P164" i="1047"/>
  <c r="AE163" i="1047"/>
  <c r="AE162" i="1047"/>
  <c r="AE161" i="1047"/>
  <c r="P162" i="1047"/>
  <c r="P163" i="1047"/>
  <c r="P161" i="1047"/>
  <c r="AE160" i="1047"/>
  <c r="P160" i="1047"/>
  <c r="AE158" i="1047"/>
  <c r="P158" i="1047"/>
  <c r="P159" i="1047"/>
  <c r="AE156" i="1047"/>
  <c r="AE155" i="1047"/>
  <c r="P155" i="1047"/>
  <c r="P156" i="1047"/>
  <c r="AE157" i="1047"/>
  <c r="P157" i="1047"/>
  <c r="AE149" i="1047"/>
  <c r="AE153" i="1047"/>
  <c r="P151" i="1047"/>
  <c r="P150" i="1047"/>
  <c r="P152" i="1047"/>
  <c r="P154" i="1047"/>
  <c r="AE142" i="1047"/>
  <c r="AE140" i="1047"/>
  <c r="P142" i="1047"/>
  <c r="P140" i="1047"/>
  <c r="AE128" i="1047"/>
  <c r="AE132" i="1047"/>
  <c r="AE136" i="1047"/>
  <c r="P129" i="1047"/>
  <c r="P133" i="1047"/>
  <c r="P137" i="1047"/>
  <c r="AE125" i="1047"/>
  <c r="P125" i="1047"/>
  <c r="P127" i="1047"/>
  <c r="P120" i="1047"/>
  <c r="P121" i="1047"/>
  <c r="P119" i="1047"/>
  <c r="P123" i="1047"/>
  <c r="AE116" i="1047"/>
  <c r="P116" i="1047"/>
  <c r="AE113" i="1047"/>
  <c r="AE119" i="1047"/>
  <c r="AE120" i="1047"/>
  <c r="AE114" i="1047"/>
  <c r="AE118" i="1047"/>
  <c r="AE122" i="1047"/>
  <c r="AE110" i="1047"/>
  <c r="AE104" i="1047"/>
  <c r="AE108" i="1047"/>
  <c r="P104" i="1047"/>
  <c r="AE95" i="1047"/>
  <c r="AE96" i="1047"/>
  <c r="AE94" i="1047"/>
  <c r="AE93" i="1047"/>
  <c r="AE86" i="1047"/>
  <c r="AE82" i="1047"/>
  <c r="AE81" i="1047"/>
  <c r="AE75" i="1047"/>
  <c r="AE79" i="1047"/>
  <c r="AE71" i="1047"/>
  <c r="AE65" i="1047"/>
  <c r="AE64" i="1047"/>
  <c r="AE63" i="1047"/>
  <c r="AE59" i="1047"/>
  <c r="P59" i="1047"/>
  <c r="AE60" i="1047"/>
  <c r="AE52" i="1047"/>
  <c r="P52" i="1047"/>
  <c r="AE50" i="1047"/>
  <c r="AE51" i="1047"/>
  <c r="P50" i="1047"/>
  <c r="P51" i="1047"/>
  <c r="AE47" i="1047"/>
  <c r="AE49" i="1047"/>
  <c r="P48" i="1047"/>
  <c r="P47" i="1047"/>
  <c r="P49" i="1047"/>
  <c r="AQ46" i="1047" l="1"/>
  <c r="AP46" i="1047"/>
  <c r="AO46" i="1047"/>
  <c r="AN46" i="1047"/>
  <c r="AM46" i="1047"/>
  <c r="AL46" i="1047"/>
  <c r="AK46" i="1047"/>
  <c r="AJ46" i="1047"/>
  <c r="AI46" i="1047"/>
  <c r="AH46" i="1047"/>
  <c r="AG46" i="1047"/>
  <c r="AF46" i="1047"/>
  <c r="AE46" i="1047"/>
  <c r="AD46" i="1047"/>
  <c r="AC46" i="1047"/>
  <c r="AB46" i="1047"/>
  <c r="AA46" i="1047"/>
  <c r="Z46" i="1047"/>
  <c r="Y46" i="1047"/>
  <c r="AQ45" i="1047"/>
  <c r="AP45" i="1047"/>
  <c r="AO45" i="1047"/>
  <c r="AN45" i="1047"/>
  <c r="AM45" i="1047"/>
  <c r="AL45" i="1047"/>
  <c r="AK45" i="1047"/>
  <c r="AJ45" i="1047"/>
  <c r="AI45" i="1047"/>
  <c r="AH45" i="1047"/>
  <c r="AG45" i="1047"/>
  <c r="AF45" i="1047"/>
  <c r="AE45" i="1047"/>
  <c r="AD45" i="1047"/>
  <c r="AC45" i="1047"/>
  <c r="AB45" i="1047"/>
  <c r="AA45" i="1047"/>
  <c r="Z45" i="1047"/>
  <c r="Y45" i="1047"/>
  <c r="AQ44" i="1047"/>
  <c r="AP44" i="1047"/>
  <c r="AO44" i="1047"/>
  <c r="AN44" i="1047"/>
  <c r="AM44" i="1047"/>
  <c r="AL44" i="1047"/>
  <c r="AK44" i="1047"/>
  <c r="AJ44" i="1047"/>
  <c r="AI44" i="1047"/>
  <c r="AH44" i="1047"/>
  <c r="AG44" i="1047"/>
  <c r="AF44" i="1047"/>
  <c r="AE44" i="1047"/>
  <c r="AD44" i="1047"/>
  <c r="AC44" i="1047"/>
  <c r="AB44" i="1047"/>
  <c r="AA44" i="1047"/>
  <c r="Z44" i="1047"/>
  <c r="Y44" i="1047"/>
  <c r="V46" i="1047"/>
  <c r="U46" i="1047"/>
  <c r="T46" i="1047"/>
  <c r="S46" i="1047"/>
  <c r="R46" i="1047"/>
  <c r="Q46" i="1047"/>
  <c r="P46" i="1047"/>
  <c r="O46" i="1047"/>
  <c r="N46" i="1047"/>
  <c r="M46" i="1047"/>
  <c r="L46" i="1047"/>
  <c r="K46" i="1047"/>
  <c r="J46" i="1047"/>
  <c r="I46" i="1047"/>
  <c r="H46" i="1047"/>
  <c r="G46" i="1047"/>
  <c r="F46" i="1047"/>
  <c r="E46" i="1047"/>
  <c r="D46" i="1047"/>
  <c r="V45" i="1047"/>
  <c r="U45" i="1047"/>
  <c r="T45" i="1047"/>
  <c r="S45" i="1047"/>
  <c r="R45" i="1047"/>
  <c r="Q45" i="1047"/>
  <c r="P45" i="1047"/>
  <c r="O45" i="1047"/>
  <c r="N45" i="1047"/>
  <c r="M45" i="1047"/>
  <c r="L45" i="1047"/>
  <c r="K45" i="1047"/>
  <c r="J45" i="1047"/>
  <c r="I45" i="1047"/>
  <c r="H45" i="1047"/>
  <c r="G45" i="1047"/>
  <c r="F45" i="1047"/>
  <c r="E45" i="1047"/>
  <c r="D45" i="1047"/>
  <c r="V44" i="1047"/>
  <c r="U44" i="1047"/>
  <c r="T44" i="1047"/>
  <c r="S44" i="1047"/>
  <c r="R44" i="1047"/>
  <c r="Q44" i="1047"/>
  <c r="P44" i="1047"/>
  <c r="O44" i="1047"/>
  <c r="N44" i="1047"/>
  <c r="M44" i="1047"/>
  <c r="L44" i="1047"/>
  <c r="K44" i="1047"/>
  <c r="J44" i="1047"/>
  <c r="I44" i="1047"/>
  <c r="H44" i="1047"/>
  <c r="G44" i="1047"/>
  <c r="F44" i="1047"/>
  <c r="E44" i="1047"/>
  <c r="D44" i="1047"/>
  <c r="C46" i="1047"/>
  <c r="C45" i="1047"/>
  <c r="C44" i="1047"/>
  <c r="AB27" i="1037" l="1"/>
  <c r="B20" i="1037"/>
  <c r="AA20" i="1037" l="1"/>
  <c r="Z20" i="1037"/>
  <c r="Y20" i="1037"/>
  <c r="X20" i="1037"/>
  <c r="W20" i="1037"/>
  <c r="V20" i="1037"/>
  <c r="AB24" i="1037"/>
  <c r="AB26" i="1037"/>
  <c r="AB25" i="1037"/>
  <c r="AB23" i="1037"/>
  <c r="AB22" i="1037"/>
  <c r="AB21" i="1037"/>
  <c r="F27" i="1037"/>
  <c r="E27" i="1037"/>
  <c r="D27" i="1037"/>
  <c r="F26" i="1037"/>
  <c r="E26" i="1037"/>
  <c r="D26" i="1037"/>
  <c r="F25" i="1037"/>
  <c r="E25" i="1037"/>
  <c r="D25" i="1037"/>
  <c r="F24" i="1037"/>
  <c r="E24" i="1037"/>
  <c r="D24" i="1037"/>
  <c r="F23" i="1037"/>
  <c r="E23" i="1037"/>
  <c r="D23" i="1037"/>
  <c r="F22" i="1037"/>
  <c r="E22" i="1037"/>
  <c r="D22" i="1037"/>
  <c r="F21" i="1037"/>
  <c r="E21" i="1037"/>
  <c r="D21" i="1037"/>
  <c r="AL34" i="19" l="1"/>
  <c r="AL33" i="19"/>
  <c r="AL32" i="19"/>
  <c r="AL31" i="19"/>
  <c r="AL30" i="19"/>
  <c r="AL29" i="19"/>
  <c r="AL28" i="19"/>
  <c r="AL27" i="19"/>
  <c r="AL26" i="19"/>
  <c r="AL25" i="19"/>
  <c r="AL24" i="19"/>
  <c r="AL23" i="19"/>
  <c r="AK34" i="19"/>
  <c r="AK33" i="19"/>
  <c r="AK32" i="19"/>
  <c r="AK31" i="19"/>
  <c r="AK30" i="19"/>
  <c r="AK29" i="19"/>
  <c r="AK28" i="19"/>
  <c r="AK27" i="19"/>
  <c r="AK26" i="19"/>
  <c r="AK25" i="19"/>
  <c r="AK24" i="19"/>
  <c r="AK23" i="19"/>
  <c r="AJ34" i="19"/>
  <c r="AJ33" i="19"/>
  <c r="AJ32" i="19"/>
  <c r="AJ31" i="19"/>
  <c r="AJ30" i="19"/>
  <c r="AJ29" i="19"/>
  <c r="AJ28" i="19"/>
  <c r="AJ27" i="19"/>
  <c r="AJ26" i="19"/>
  <c r="AJ25" i="19"/>
  <c r="AJ24" i="19"/>
  <c r="AJ23" i="19"/>
  <c r="AD20" i="1037"/>
  <c r="AC20" i="1037"/>
  <c r="AB20" i="1037"/>
  <c r="U20" i="1037"/>
  <c r="T20" i="1037"/>
  <c r="S20" i="1037"/>
  <c r="R20" i="1037"/>
  <c r="Q20" i="1037"/>
  <c r="P20" i="1037"/>
  <c r="O20" i="1037"/>
  <c r="N20" i="1037"/>
  <c r="M20" i="1037"/>
  <c r="L20" i="1037"/>
  <c r="K20" i="1037"/>
  <c r="J20" i="1037"/>
  <c r="I20" i="1037"/>
  <c r="H20" i="1037"/>
  <c r="G20" i="1037"/>
  <c r="F20" i="1037"/>
  <c r="E20" i="1037"/>
  <c r="D20" i="1037"/>
  <c r="E31" i="1045"/>
  <c r="AH21" i="19"/>
  <c r="AI21" i="19"/>
  <c r="AM21" i="19"/>
  <c r="AN21" i="19"/>
  <c r="AO21" i="19"/>
  <c r="AP21" i="19"/>
  <c r="AR21" i="19"/>
  <c r="AS21" i="19"/>
  <c r="AB21" i="19"/>
  <c r="AC21" i="19"/>
  <c r="AD21" i="19"/>
  <c r="AE21" i="19"/>
  <c r="AF21" i="19"/>
  <c r="AG21" i="19"/>
  <c r="Y21" i="19"/>
  <c r="Z21" i="19"/>
  <c r="AA21" i="19"/>
  <c r="X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C21" i="19"/>
  <c r="D21" i="19"/>
  <c r="B21" i="19"/>
  <c r="C20" i="1033"/>
  <c r="D20" i="1033"/>
  <c r="E20" i="1033"/>
  <c r="F20" i="1033"/>
  <c r="G20" i="1033"/>
  <c r="K20" i="1033"/>
  <c r="L20" i="1033"/>
  <c r="M20" i="1033"/>
  <c r="N20" i="1033"/>
  <c r="O20" i="1033"/>
  <c r="P20" i="1033"/>
  <c r="T20" i="1033"/>
  <c r="U20" i="1033"/>
  <c r="V20" i="1033"/>
  <c r="W20" i="1033"/>
  <c r="X20" i="1033"/>
  <c r="Y20" i="1033"/>
  <c r="B20" i="1033"/>
  <c r="C20" i="16"/>
  <c r="D20" i="16"/>
  <c r="K20" i="16"/>
  <c r="L20" i="16"/>
  <c r="M20" i="16"/>
  <c r="N20" i="16"/>
  <c r="O20" i="16"/>
  <c r="P20" i="16"/>
  <c r="T20" i="16"/>
  <c r="U20" i="16"/>
  <c r="V20" i="16"/>
  <c r="W20" i="16"/>
  <c r="X20" i="16"/>
  <c r="Y20" i="16"/>
  <c r="B20" i="16"/>
  <c r="AQ24" i="19"/>
  <c r="AQ25" i="19"/>
  <c r="AQ26" i="19"/>
  <c r="AQ27" i="19"/>
  <c r="AQ28" i="19"/>
  <c r="AQ29" i="19"/>
  <c r="AQ30" i="19"/>
  <c r="AQ31" i="19"/>
  <c r="AQ32" i="19"/>
  <c r="AQ33" i="19"/>
  <c r="AQ34" i="19"/>
  <c r="AQ23" i="19"/>
  <c r="G25" i="19"/>
  <c r="H25" i="19"/>
  <c r="I25" i="19"/>
  <c r="G26" i="19"/>
  <c r="H26" i="19"/>
  <c r="I26" i="19"/>
  <c r="G27" i="19"/>
  <c r="H27" i="19"/>
  <c r="I27" i="19"/>
  <c r="G28" i="19"/>
  <c r="H28" i="19"/>
  <c r="I28" i="19"/>
  <c r="G29" i="19"/>
  <c r="H29" i="19"/>
  <c r="I29" i="19"/>
  <c r="G30" i="19"/>
  <c r="H30" i="19"/>
  <c r="I30" i="19"/>
  <c r="G31" i="19"/>
  <c r="H31" i="19"/>
  <c r="I31" i="19"/>
  <c r="G32" i="19"/>
  <c r="H32" i="19"/>
  <c r="I32" i="19"/>
  <c r="G33" i="19"/>
  <c r="H33" i="19"/>
  <c r="I33" i="19"/>
  <c r="G34" i="19"/>
  <c r="H34" i="19"/>
  <c r="I34" i="19"/>
  <c r="G24" i="19"/>
  <c r="H24" i="19"/>
  <c r="I24" i="19"/>
  <c r="I23" i="19"/>
  <c r="H23" i="19"/>
  <c r="G23" i="19"/>
  <c r="AB20" i="16" l="1"/>
  <c r="Z20" i="16"/>
  <c r="F20" i="16"/>
  <c r="G20" i="16"/>
  <c r="J20" i="16" s="1"/>
  <c r="E20" i="16"/>
  <c r="H20" i="16" s="1"/>
  <c r="AQ21" i="19"/>
  <c r="AK21" i="19"/>
  <c r="AJ21" i="19"/>
  <c r="H21" i="19"/>
  <c r="I21" i="19"/>
  <c r="G21" i="19"/>
  <c r="AL21" i="19"/>
</calcChain>
</file>

<file path=xl/sharedStrings.xml><?xml version="1.0" encoding="utf-8"?>
<sst xmlns="http://schemas.openxmlformats.org/spreadsheetml/2006/main" count="3047" uniqueCount="565">
  <si>
    <t>單位：人</t>
  </si>
  <si>
    <t>計 Total</t>
  </si>
  <si>
    <t>男 Male</t>
  </si>
  <si>
    <t>女 Female</t>
  </si>
  <si>
    <t>合計 Total</t>
  </si>
  <si>
    <t>職員 Staffs</t>
  </si>
  <si>
    <t>國小補校 Elementary</t>
  </si>
  <si>
    <t>國中補校 Junior</t>
  </si>
  <si>
    <t>年度</t>
    <phoneticPr fontId="13" type="noConversion"/>
  </si>
  <si>
    <t>高中</t>
    <phoneticPr fontId="13" type="noConversion"/>
  </si>
  <si>
    <t>高職</t>
    <phoneticPr fontId="13" type="noConversion"/>
  </si>
  <si>
    <t>人數</t>
    <phoneticPr fontId="13" type="noConversion"/>
  </si>
  <si>
    <t>男
Male</t>
    <phoneticPr fontId="7" type="noConversion"/>
  </si>
  <si>
    <t>女
Female</t>
    <phoneticPr fontId="7" type="noConversion"/>
  </si>
  <si>
    <t>合計
Total</t>
    <phoneticPr fontId="7" type="noConversion"/>
  </si>
  <si>
    <t>總計
Grand Total</t>
    <phoneticPr fontId="7" type="noConversion"/>
  </si>
  <si>
    <t>單位：家</t>
    <phoneticPr fontId="7" type="noConversion"/>
  </si>
  <si>
    <t>班級數(班) Classes</t>
    <phoneticPr fontId="7" type="noConversion"/>
  </si>
  <si>
    <t>學生數(人)</t>
    <phoneticPr fontId="7" type="noConversion"/>
  </si>
  <si>
    <t>資料來源：教育部統計處。</t>
    <phoneticPr fontId="7" type="noConversion"/>
  </si>
  <si>
    <t>表8-1.境內高等教育概況(續完)</t>
    <phoneticPr fontId="7" type="noConversion"/>
  </si>
  <si>
    <t>Source:Bureau of Statistics M.O.E.</t>
    <phoneticPr fontId="7" type="noConversion"/>
  </si>
  <si>
    <t>2.專科</t>
    <phoneticPr fontId="7" type="noConversion"/>
  </si>
  <si>
    <t>合計 Total</t>
    <phoneticPr fontId="7" type="noConversion"/>
  </si>
  <si>
    <t>Source:Bureau of Statistics M.O.E</t>
    <phoneticPr fontId="7" type="noConversion"/>
  </si>
  <si>
    <t>2.Junior College</t>
    <phoneticPr fontId="7" type="noConversion"/>
  </si>
  <si>
    <t>表8-2.境內高級中等學校概況</t>
    <phoneticPr fontId="7" type="noConversion"/>
  </si>
  <si>
    <t xml:space="preserve"> Number of Pupils</t>
    <phoneticPr fontId="7" type="noConversion"/>
  </si>
  <si>
    <t>校數(校)Number of Schools</t>
    <phoneticPr fontId="7" type="noConversion"/>
  </si>
  <si>
    <t>國小補校
Elementary</t>
    <phoneticPr fontId="7" type="noConversion"/>
  </si>
  <si>
    <t>國中補校
Junior</t>
    <phoneticPr fontId="7" type="noConversion"/>
  </si>
  <si>
    <t>高級進修補校
Senior</t>
    <phoneticPr fontId="7" type="noConversion"/>
  </si>
  <si>
    <t>國小補校
 Elementary</t>
    <phoneticPr fontId="7" type="noConversion"/>
  </si>
  <si>
    <t>高級進修補校 
Senior</t>
    <phoneticPr fontId="7" type="noConversion"/>
  </si>
  <si>
    <t>高級進修補校 Senior</t>
    <phoneticPr fontId="7" type="noConversion"/>
  </si>
  <si>
    <t>上學年結業生(人) Graduates in the Previous Academic Year</t>
    <phoneticPr fontId="7" type="noConversion"/>
  </si>
  <si>
    <t>學年度別
Academic Year</t>
    <phoneticPr fontId="7" type="noConversion"/>
  </si>
  <si>
    <t>1.  University</t>
    <phoneticPr fontId="7" type="noConversion"/>
  </si>
  <si>
    <t>大學</t>
    <phoneticPr fontId="13" type="noConversion"/>
  </si>
  <si>
    <t>專科</t>
    <phoneticPr fontId="13" type="noConversion"/>
  </si>
  <si>
    <t>民國 91 年 2002</t>
  </si>
  <si>
    <t>民國 90 年 2001</t>
  </si>
  <si>
    <t>民國 89 年 2000</t>
  </si>
  <si>
    <t>民國 88 年 1999</t>
  </si>
  <si>
    <t>民國 87 年 1998</t>
  </si>
  <si>
    <t>民國 86 年 1997</t>
  </si>
  <si>
    <t>民國 85 年 1996</t>
  </si>
  <si>
    <t>民國 84 年 1995</t>
  </si>
  <si>
    <t>民國 83 年 1994</t>
  </si>
  <si>
    <t>表8-1.境內高等教育概況(續 1)</t>
  </si>
  <si>
    <t>表8-6.境內各級補校概況</t>
    <phoneticPr fontId="7" type="noConversion"/>
  </si>
  <si>
    <t>表8-7.短期補習班概況</t>
    <phoneticPr fontId="7" type="noConversion"/>
  </si>
  <si>
    <t>班級數</t>
    <phoneticPr fontId="13" type="noConversion"/>
  </si>
  <si>
    <t>表8-1.境內高等教育概況</t>
    <phoneticPr fontId="7" type="noConversion"/>
  </si>
  <si>
    <t>資料來源：本市教育局。</t>
    <phoneticPr fontId="7" type="noConversion"/>
  </si>
  <si>
    <t>民國96年   2007</t>
  </si>
  <si>
    <t>民國97年   2008</t>
  </si>
  <si>
    <t>民國98年   2009</t>
  </si>
  <si>
    <t>民國99年   2010</t>
  </si>
  <si>
    <t>民國100年 2011</t>
  </si>
  <si>
    <t>國立成功大學</t>
  </si>
  <si>
    <t>國立臺南大學</t>
  </si>
  <si>
    <t>私立台南應用科技大學</t>
  </si>
  <si>
    <t>私立崑山科技大學</t>
  </si>
  <si>
    <t>私立長榮大學</t>
  </si>
  <si>
    <t>私立遠東科技大學</t>
  </si>
  <si>
    <t>私立台灣首府大學</t>
  </si>
  <si>
    <t>新營區 Shinying</t>
  </si>
  <si>
    <t>鹽水區 Yanshuei</t>
  </si>
  <si>
    <t>白河區 Baihe</t>
  </si>
  <si>
    <t>後壁區 Houbi</t>
  </si>
  <si>
    <t>麻豆區 Madou</t>
  </si>
  <si>
    <t>六甲區 Lioujia</t>
  </si>
  <si>
    <t>官田區 Guantian</t>
  </si>
  <si>
    <t>大內區 Danei</t>
  </si>
  <si>
    <t>佳里區 Jiali</t>
  </si>
  <si>
    <t>七股區 Cigu</t>
  </si>
  <si>
    <t>北門區 Beimen</t>
  </si>
  <si>
    <t>善化區 Shanhua</t>
  </si>
  <si>
    <t>安定區 Anding</t>
  </si>
  <si>
    <t>山上區 Shanshang</t>
  </si>
  <si>
    <t>玉井區 Yujing</t>
  </si>
  <si>
    <t>南化區 Nanhua</t>
  </si>
  <si>
    <t>仁德區 Rende</t>
  </si>
  <si>
    <t>歸仁區 Gueiren</t>
  </si>
  <si>
    <t>東    區 East</t>
  </si>
  <si>
    <t>南    區 South</t>
  </si>
  <si>
    <t>北    區 North</t>
  </si>
  <si>
    <t>安南區 Annan</t>
  </si>
  <si>
    <t>安平區 Anping</t>
  </si>
  <si>
    <t>中西區 West Central</t>
  </si>
  <si>
    <t>民國96年   2007</t>
    <phoneticPr fontId="7" type="noConversion"/>
  </si>
  <si>
    <t xml:space="preserve">新營區 Sinying       </t>
  </si>
  <si>
    <t>柳營區 Liouying</t>
  </si>
  <si>
    <t xml:space="preserve">後壁區 Houbi </t>
  </si>
  <si>
    <t>東山區 Dongshan</t>
  </si>
  <si>
    <t>下營區 Siaying</t>
  </si>
  <si>
    <t>學甲區 Syuejia</t>
  </si>
  <si>
    <t>西港區 Sigang</t>
  </si>
  <si>
    <t>將軍區 Jiangjyun</t>
  </si>
  <si>
    <t>新化區 Sinhua</t>
  </si>
  <si>
    <t>新市區 Sinshih</t>
  </si>
  <si>
    <t>楠西區 Nansi</t>
  </si>
  <si>
    <t>左鎮區 Zuojhen</t>
  </si>
  <si>
    <t>關廟區 Guanmiao</t>
  </si>
  <si>
    <t>龍崎區 Longci</t>
  </si>
  <si>
    <t>永康區 Yongkang</t>
  </si>
  <si>
    <t xml:space="preserve">東    區 East </t>
  </si>
  <si>
    <t xml:space="preserve">南    區 South </t>
  </si>
  <si>
    <t xml:space="preserve">安南區 Annan </t>
  </si>
  <si>
    <t>說　　明：1.學院之教職員數列於大學(二技)部份。</t>
    <phoneticPr fontId="7" type="noConversion"/>
  </si>
  <si>
    <t>國立</t>
    <phoneticPr fontId="7" type="noConversion"/>
  </si>
  <si>
    <t>私立</t>
    <phoneticPr fontId="7" type="noConversion"/>
  </si>
  <si>
    <t>市立</t>
    <phoneticPr fontId="7" type="noConversion"/>
  </si>
  <si>
    <t>國立臺南藝術大學</t>
  </si>
  <si>
    <t>私立南臺科技大學</t>
  </si>
  <si>
    <t>私立中華醫事科技大學</t>
  </si>
  <si>
    <t>-</t>
  </si>
  <si>
    <t>民國100年   2011</t>
    <phoneticPr fontId="7" type="noConversion"/>
  </si>
  <si>
    <t>Source:Bureau of Eudcation .</t>
    <phoneticPr fontId="7" type="noConversion"/>
  </si>
  <si>
    <t>說　　明：1.高級進修補校除校數外皆含實用技能班資料、國中補校除校數外皆含高級進修補校附設國中部資料。</t>
    <phoneticPr fontId="7" type="noConversion"/>
  </si>
  <si>
    <t>合計  Total</t>
    <phoneticPr fontId="7" type="noConversion"/>
  </si>
  <si>
    <t>教師 Teachers</t>
    <phoneticPr fontId="7" type="noConversion"/>
  </si>
  <si>
    <t>民國100年 2011</t>
    <phoneticPr fontId="7" type="noConversion"/>
  </si>
  <si>
    <t>民國101年 2012</t>
  </si>
  <si>
    <t>民國101年 2012</t>
    <phoneticPr fontId="7" type="noConversion"/>
  </si>
  <si>
    <t>市(縣)立</t>
    <phoneticPr fontId="7" type="noConversion"/>
  </si>
  <si>
    <t>鹽水區 Yanshuei</t>
    <phoneticPr fontId="7" type="noConversion"/>
  </si>
  <si>
    <t>白河區 Baihe</t>
    <phoneticPr fontId="7" type="noConversion"/>
  </si>
  <si>
    <t>柳營區 Liouying</t>
    <phoneticPr fontId="7" type="noConversion"/>
  </si>
  <si>
    <t>東山區 Dongshan</t>
    <phoneticPr fontId="7" type="noConversion"/>
  </si>
  <si>
    <t>麻豆區 Madou</t>
    <phoneticPr fontId="7" type="noConversion"/>
  </si>
  <si>
    <t>下營區 Siaying</t>
    <phoneticPr fontId="7" type="noConversion"/>
  </si>
  <si>
    <t>國立</t>
  </si>
  <si>
    <t>市(縣)立</t>
  </si>
  <si>
    <t>私立</t>
  </si>
  <si>
    <t>市立</t>
  </si>
  <si>
    <t>北     區 North</t>
  </si>
  <si>
    <t>表8-3.境內國民中學概況</t>
    <phoneticPr fontId="7" type="noConversion"/>
  </si>
  <si>
    <t>表8-4.境內國民小學概況</t>
    <phoneticPr fontId="7" type="noConversion"/>
  </si>
  <si>
    <t>表8-9.國民中學學生祼視視力檢查</t>
    <phoneticPr fontId="7" type="noConversion"/>
  </si>
  <si>
    <t>私立 Private</t>
    <phoneticPr fontId="7" type="noConversion"/>
  </si>
  <si>
    <t>總計        Grand Total</t>
    <phoneticPr fontId="7" type="noConversion"/>
  </si>
  <si>
    <t>民國101年   2012</t>
    <phoneticPr fontId="7" type="noConversion"/>
  </si>
  <si>
    <t>表8-11.公立公共圖書館概況</t>
    <phoneticPr fontId="7" type="noConversion"/>
  </si>
  <si>
    <t>直轄市立</t>
    <phoneticPr fontId="7" type="noConversion"/>
  </si>
  <si>
    <t>縣市立</t>
    <phoneticPr fontId="7" type="noConversion"/>
  </si>
  <si>
    <t>鄉鎮市區立</t>
    <phoneticPr fontId="7" type="noConversion"/>
  </si>
  <si>
    <t>表8-12.各項藝文展演活動</t>
    <phoneticPr fontId="7" type="noConversion"/>
  </si>
  <si>
    <t>單位：個、人次</t>
    <phoneticPr fontId="7" type="noConversion"/>
  </si>
  <si>
    <t>…</t>
    <phoneticPr fontId="7" type="noConversion"/>
  </si>
  <si>
    <t>Table 8-1. Summary of Higher Education in the City</t>
    <phoneticPr fontId="7" type="noConversion"/>
  </si>
  <si>
    <t>計
Sub-total</t>
    <phoneticPr fontId="7" type="noConversion"/>
  </si>
  <si>
    <t xml:space="preserve">上學年度
畢業生數(人)
No. of Graduates, Last SY
(Persons)
</t>
    <phoneticPr fontId="7" type="noConversion"/>
  </si>
  <si>
    <t>大學校院
Universities &amp; Colleges</t>
    <phoneticPr fontId="7" type="noConversion"/>
  </si>
  <si>
    <t>研究所
Graduate Schools</t>
    <phoneticPr fontId="7" type="noConversion"/>
  </si>
  <si>
    <t>大學部 Universities</t>
    <phoneticPr fontId="7" type="noConversion"/>
  </si>
  <si>
    <t>研究所 Graduate Schools</t>
    <phoneticPr fontId="7" type="noConversion"/>
  </si>
  <si>
    <t>五年級 5th Year</t>
    <phoneticPr fontId="7" type="noConversion"/>
  </si>
  <si>
    <t>六年級 6th Year</t>
    <phoneticPr fontId="7" type="noConversion"/>
  </si>
  <si>
    <t>七年級 7th Year</t>
    <phoneticPr fontId="7" type="noConversion"/>
  </si>
  <si>
    <t>碩士班 Master Program</t>
    <phoneticPr fontId="7" type="noConversion"/>
  </si>
  <si>
    <t>博士班 Ph.D. Program</t>
    <phoneticPr fontId="7" type="noConversion"/>
  </si>
  <si>
    <t>1.大學</t>
    <phoneticPr fontId="7" type="noConversion"/>
  </si>
  <si>
    <t>SY &amp; School</t>
    <phoneticPr fontId="7" type="noConversion"/>
  </si>
  <si>
    <t>學生數(人) No. of Students(Persons)</t>
    <phoneticPr fontId="7" type="noConversion"/>
  </si>
  <si>
    <t>教職員數(人) No. of Teachers and Staffs(Persons)</t>
    <phoneticPr fontId="7" type="noConversion"/>
  </si>
  <si>
    <t>說　　明：1.教師數包含助教。</t>
    <phoneticPr fontId="7" type="noConversion"/>
  </si>
  <si>
    <t>Table 8-1. Summary of Higher Education in the City(Cont. 1)</t>
    <phoneticPr fontId="7" type="noConversion"/>
  </si>
  <si>
    <t>Table 8-1. Summary of Higher Education in the City(Cont. End)</t>
    <phoneticPr fontId="7" type="noConversion"/>
  </si>
  <si>
    <t xml:space="preserve">No. of Schools
(Schools)
</t>
    <phoneticPr fontId="7" type="noConversion"/>
  </si>
  <si>
    <t>一年級
1st Year</t>
    <phoneticPr fontId="7" type="noConversion"/>
  </si>
  <si>
    <t>二年級
2nd Year</t>
    <phoneticPr fontId="7" type="noConversion"/>
  </si>
  <si>
    <t>三年級
3rd Year</t>
    <phoneticPr fontId="7" type="noConversion"/>
  </si>
  <si>
    <t>四年級
4th Year</t>
    <phoneticPr fontId="7" type="noConversion"/>
  </si>
  <si>
    <t>五年級
5th Year</t>
    <phoneticPr fontId="7" type="noConversion"/>
  </si>
  <si>
    <t xml:space="preserve">Table 8-2. Summary of Senior High &amp; Vocational Schools in the City </t>
    <phoneticPr fontId="7" type="noConversion"/>
  </si>
  <si>
    <t>學年度、區及設立別
SY, District &amp; Founder</t>
    <phoneticPr fontId="7" type="noConversion"/>
  </si>
  <si>
    <t>教師數(人)
No. of Teachers(Persons)</t>
    <phoneticPr fontId="7" type="noConversion"/>
  </si>
  <si>
    <t>職員數(人)
No. of Staffs(Persons)</t>
    <phoneticPr fontId="7" type="noConversion"/>
  </si>
  <si>
    <t>班級數(班)
No. of Classes(Classes)</t>
    <phoneticPr fontId="7" type="noConversion"/>
  </si>
  <si>
    <t>學生數 (人) No. of Students (Persons)</t>
    <phoneticPr fontId="7" type="noConversion"/>
  </si>
  <si>
    <t>一年級 1st Year</t>
    <phoneticPr fontId="7" type="noConversion"/>
  </si>
  <si>
    <t>二年級 2nd Year</t>
    <phoneticPr fontId="7" type="noConversion"/>
  </si>
  <si>
    <t>三年級 3rd Year</t>
    <phoneticPr fontId="7" type="noConversion"/>
  </si>
  <si>
    <t>校數(所)
No. of Schools
(Schools)</t>
    <phoneticPr fontId="7" type="noConversion"/>
  </si>
  <si>
    <t>上學年度畢業生數(人)
No. of Graduates, 
Last SY(Persons)</t>
    <phoneticPr fontId="7" type="noConversion"/>
  </si>
  <si>
    <t xml:space="preserve">Table 8-3. Summary of Junior High Schools in the City  </t>
    <phoneticPr fontId="7" type="noConversion"/>
  </si>
  <si>
    <t>七年級
7th Year</t>
    <phoneticPr fontId="7" type="noConversion"/>
  </si>
  <si>
    <t>八年級
8th Year</t>
    <phoneticPr fontId="7" type="noConversion"/>
  </si>
  <si>
    <t>九年級
9th Year</t>
    <phoneticPr fontId="7" type="noConversion"/>
  </si>
  <si>
    <t>八年級 8th Year</t>
    <phoneticPr fontId="7" type="noConversion"/>
  </si>
  <si>
    <t>九年級 9th Year</t>
    <phoneticPr fontId="7" type="noConversion"/>
  </si>
  <si>
    <t>表8-3.境內國民中學概況(續1)</t>
    <phoneticPr fontId="7" type="noConversion"/>
  </si>
  <si>
    <t xml:space="preserve">Table 8-3. Summary of Junior High Schools in the City (Cont. 1) </t>
    <phoneticPr fontId="7" type="noConversion"/>
  </si>
  <si>
    <t>表8-3.境內國民中學概況(續完)</t>
    <phoneticPr fontId="7" type="noConversion"/>
  </si>
  <si>
    <t xml:space="preserve">Table 8-3. Summary of Junior High Schools in the City (Cont. End) </t>
    <phoneticPr fontId="7" type="noConversion"/>
  </si>
  <si>
    <t>班級數(班) No. of Classes(Classes)</t>
    <phoneticPr fontId="7" type="noConversion"/>
  </si>
  <si>
    <t>六年級
6th Year</t>
    <phoneticPr fontId="7" type="noConversion"/>
  </si>
  <si>
    <t>No. of Students(Persons)</t>
    <phoneticPr fontId="7" type="noConversion"/>
  </si>
  <si>
    <t>四年級 4th Year</t>
    <phoneticPr fontId="7" type="noConversion"/>
  </si>
  <si>
    <t>資料來源：教育部統計處。</t>
  </si>
  <si>
    <t>計 
Sub-total</t>
    <phoneticPr fontId="7" type="noConversion"/>
  </si>
  <si>
    <t>男 
Male</t>
    <phoneticPr fontId="7" type="noConversion"/>
  </si>
  <si>
    <t>女 
Female</t>
    <phoneticPr fontId="7" type="noConversion"/>
  </si>
  <si>
    <t>Table 8-4. Summary of Primary Schools in the City (Cont. 1)</t>
    <phoneticPr fontId="7" type="noConversion"/>
  </si>
  <si>
    <t>表8-4.境內國民小學概況(續2)</t>
    <phoneticPr fontId="7" type="noConversion"/>
  </si>
  <si>
    <t>Table 8-4. Summary of Primary Schools in the City (Cont. 2)</t>
    <phoneticPr fontId="7" type="noConversion"/>
  </si>
  <si>
    <t>Table 8-4. Summary of Primary Schools in the City (Cont. 3)</t>
    <phoneticPr fontId="7" type="noConversion"/>
  </si>
  <si>
    <t>表8-4.境內國民小學概況(續4)</t>
    <phoneticPr fontId="7" type="noConversion"/>
  </si>
  <si>
    <t>Table 8-4. Summary of Primary Schools in the City (Cont. 4)</t>
    <phoneticPr fontId="7" type="noConversion"/>
  </si>
  <si>
    <t>Table 8-4. Summary of Primary Schools in the City (Cont. End)</t>
    <phoneticPr fontId="7" type="noConversion"/>
  </si>
  <si>
    <t>Table 8-6. Summary of Supplementary Schools at All Levels in the City</t>
    <phoneticPr fontId="7" type="noConversion"/>
  </si>
  <si>
    <t>學年度別
SY</t>
    <phoneticPr fontId="7" type="noConversion"/>
  </si>
  <si>
    <t>校數(所) No. of Schools(Schools)</t>
    <phoneticPr fontId="7" type="noConversion"/>
  </si>
  <si>
    <t>國小補校
Elementary Supp. Schools</t>
    <phoneticPr fontId="7" type="noConversion"/>
  </si>
  <si>
    <t>國中補校
Junior High Supp. Schools</t>
    <phoneticPr fontId="7" type="noConversion"/>
  </si>
  <si>
    <t>高級進修補校
Senior High Cont. and Supp. Schools</t>
    <phoneticPr fontId="7" type="noConversion"/>
  </si>
  <si>
    <t>國小補校 
Elementary Supp. Schools</t>
    <phoneticPr fontId="7" type="noConversion"/>
  </si>
  <si>
    <t>合計 
Total</t>
    <phoneticPr fontId="7" type="noConversion"/>
  </si>
  <si>
    <t>國中補校 
Junior High Supp. Schools</t>
    <phoneticPr fontId="7" type="noConversion"/>
  </si>
  <si>
    <t>上學年度畢業生數(人) 
No. of Graduates, Last Year (Persons)</t>
    <phoneticPr fontId="7" type="noConversion"/>
  </si>
  <si>
    <t>高級進修補校 
Senior High Cont. and Supp. Schools</t>
    <phoneticPr fontId="7" type="noConversion"/>
  </si>
  <si>
    <t>學生數  No. of Students (Persons)</t>
    <phoneticPr fontId="7" type="noConversion"/>
  </si>
  <si>
    <t>Unit: Units</t>
    <phoneticPr fontId="7" type="noConversion"/>
  </si>
  <si>
    <t>技藝類 
Categories for Skills and Arts</t>
    <phoneticPr fontId="7" type="noConversion"/>
  </si>
  <si>
    <t>合計</t>
  </si>
  <si>
    <t>文理</t>
  </si>
  <si>
    <t>外語</t>
  </si>
  <si>
    <t>法政</t>
  </si>
  <si>
    <t>資訊</t>
  </si>
  <si>
    <t>縫紉</t>
  </si>
  <si>
    <t>美容、美髮、理髮</t>
  </si>
  <si>
    <t>音樂、舞蹈</t>
  </si>
  <si>
    <t>商類：心算、珠算、會計</t>
  </si>
  <si>
    <t>瑜珈</t>
  </si>
  <si>
    <t>速讀</t>
  </si>
  <si>
    <t>其他</t>
  </si>
  <si>
    <t>Total</t>
  </si>
  <si>
    <t>Primary Schools</t>
  </si>
  <si>
    <t>Junior High Schools</t>
  </si>
  <si>
    <t>Table 8-9. Junior High School Students' Eyesight Tests</t>
    <phoneticPr fontId="7" type="noConversion"/>
  </si>
  <si>
    <t>Unit:Persons</t>
    <phoneticPr fontId="7" type="noConversion"/>
  </si>
  <si>
    <t>檢查人數
No. of Students Taking Tests</t>
    <phoneticPr fontId="7" type="noConversion"/>
  </si>
  <si>
    <t>視力不良人數
No. of Defected Eyesight</t>
    <phoneticPr fontId="7" type="noConversion"/>
  </si>
  <si>
    <t>視力不良率(%)
Rate of Defected Eyesight</t>
    <phoneticPr fontId="7" type="noConversion"/>
  </si>
  <si>
    <t>Table 8-11. Public Library Statistics</t>
    <phoneticPr fontId="7" type="noConversion"/>
  </si>
  <si>
    <t>年及設立別
Year &amp; Founder</t>
    <phoneticPr fontId="7" type="noConversion"/>
  </si>
  <si>
    <t>圖書資料收藏數
No. of Book Collections</t>
    <phoneticPr fontId="7" type="noConversion"/>
  </si>
  <si>
    <t>圖書(冊) 
Books(Volumes)</t>
    <phoneticPr fontId="7" type="noConversion"/>
  </si>
  <si>
    <t>期刊(種)
Serials(Titles)</t>
    <phoneticPr fontId="7" type="noConversion"/>
  </si>
  <si>
    <t>中文
In Chinese</t>
    <phoneticPr fontId="7" type="noConversion"/>
  </si>
  <si>
    <t>外文
In Foreign Languages</t>
    <phoneticPr fontId="7" type="noConversion"/>
  </si>
  <si>
    <t>電子書收藏數(種)
No. of  E-book Collections (Titles)</t>
    <phoneticPr fontId="7" type="noConversion"/>
  </si>
  <si>
    <t>圖書資訊借閱人次(人次)
No. of Borrowers (Person-Times)</t>
    <phoneticPr fontId="7" type="noConversion"/>
  </si>
  <si>
    <t>圖書資訊借閱冊數(冊)
Loans to Users (Volumes)</t>
    <phoneticPr fontId="7" type="noConversion"/>
  </si>
  <si>
    <t>資料來源：公共圖書館統計系統。</t>
    <phoneticPr fontId="7" type="noConversion"/>
  </si>
  <si>
    <t>Source:Public Library Statistics System.</t>
    <phoneticPr fontId="7" type="noConversion"/>
  </si>
  <si>
    <t>Table 8-12. Activities of Performances and Shows of Various Arts Literatures</t>
    <phoneticPr fontId="7" type="noConversion"/>
  </si>
  <si>
    <t>Unit: No., Person-Times</t>
  </si>
  <si>
    <t>影片
Movie</t>
    <phoneticPr fontId="7" type="noConversion"/>
  </si>
  <si>
    <t>民俗
Folklore</t>
    <phoneticPr fontId="7" type="noConversion"/>
  </si>
  <si>
    <t>語文
Language</t>
    <phoneticPr fontId="7" type="noConversion"/>
  </si>
  <si>
    <t>圖書
Book</t>
    <phoneticPr fontId="7" type="noConversion"/>
  </si>
  <si>
    <t>綜藝
Entertain-
ment</t>
    <phoneticPr fontId="7" type="noConversion"/>
  </si>
  <si>
    <t>其他
Others</t>
    <phoneticPr fontId="7" type="noConversion"/>
  </si>
  <si>
    <t>場次</t>
    <phoneticPr fontId="7" type="noConversion"/>
  </si>
  <si>
    <t xml:space="preserve"> No. of Activities</t>
  </si>
  <si>
    <t>資料來源：文化部。</t>
    <phoneticPr fontId="7" type="noConversion"/>
  </si>
  <si>
    <t>Source:Ministry of Culture.</t>
    <phoneticPr fontId="7" type="noConversion"/>
  </si>
  <si>
    <t>公立</t>
    <phoneticPr fontId="7" type="noConversion"/>
  </si>
  <si>
    <t>六甲區 Lioujia</t>
    <phoneticPr fontId="7" type="noConversion"/>
  </si>
  <si>
    <t>官田區 Guantian</t>
    <phoneticPr fontId="7" type="noConversion"/>
  </si>
  <si>
    <t>大內區 Danei</t>
    <phoneticPr fontId="7" type="noConversion"/>
  </si>
  <si>
    <t>佳里區 Jiali</t>
    <phoneticPr fontId="7" type="noConversion"/>
  </si>
  <si>
    <t>學甲區 Syuejia</t>
    <phoneticPr fontId="7" type="noConversion"/>
  </si>
  <si>
    <t>西港區 Sigang</t>
    <phoneticPr fontId="7" type="noConversion"/>
  </si>
  <si>
    <t>七股區 Cigu</t>
    <phoneticPr fontId="7" type="noConversion"/>
  </si>
  <si>
    <t>將軍區 Jiangjyun</t>
    <phoneticPr fontId="7" type="noConversion"/>
  </si>
  <si>
    <t>北門區 Beimen</t>
    <phoneticPr fontId="7" type="noConversion"/>
  </si>
  <si>
    <t>Table 8-4. Summary of Primary Schools in the City</t>
    <phoneticPr fontId="7" type="noConversion"/>
  </si>
  <si>
    <t>Table 8-5. Summary of Preschool in the City</t>
    <phoneticPr fontId="7" type="noConversion"/>
  </si>
  <si>
    <t>專設
Independent</t>
    <phoneticPr fontId="7" type="noConversion"/>
  </si>
  <si>
    <t>附設
Affiliated</t>
    <phoneticPr fontId="7" type="noConversion"/>
  </si>
  <si>
    <t>職員 Staffs</t>
    <phoneticPr fontId="7" type="noConversion"/>
  </si>
  <si>
    <t>學生數(人)
No. of Students(Persons)</t>
    <phoneticPr fontId="7" type="noConversion"/>
  </si>
  <si>
    <t>No. of Teachers and Staffs(Persons)</t>
  </si>
  <si>
    <t>Table 8-5. Summary of Preschool in the City(Cont. End)</t>
    <phoneticPr fontId="7" type="noConversion"/>
  </si>
  <si>
    <t>表8-5.境內幼兒園概況</t>
    <phoneticPr fontId="7" type="noConversion"/>
  </si>
  <si>
    <t>表8-5.境內幼兒園概況(續完)</t>
    <phoneticPr fontId="7" type="noConversion"/>
  </si>
  <si>
    <t xml:space="preserve">教職員工人數(人) </t>
    <phoneticPr fontId="7" type="noConversion"/>
  </si>
  <si>
    <t>…</t>
  </si>
  <si>
    <t>公立</t>
  </si>
  <si>
    <t>民國99年     2010</t>
    <phoneticPr fontId="7" type="noConversion"/>
  </si>
  <si>
    <t>民國98年     2009</t>
    <phoneticPr fontId="7" type="noConversion"/>
  </si>
  <si>
    <t>民國97年     2008</t>
    <phoneticPr fontId="7" type="noConversion"/>
  </si>
  <si>
    <t>民國96年     2007</t>
    <phoneticPr fontId="7" type="noConversion"/>
  </si>
  <si>
    <t xml:space="preserve">公立 </t>
    <phoneticPr fontId="7" type="noConversion"/>
  </si>
  <si>
    <t>Public</t>
    <phoneticPr fontId="7" type="noConversion"/>
  </si>
  <si>
    <t>說唱
Speech  Singing</t>
    <phoneticPr fontId="7" type="noConversion"/>
  </si>
  <si>
    <t>視覺藝術
Visual Arts</t>
    <phoneticPr fontId="7" type="noConversion"/>
  </si>
  <si>
    <t>工藝
Craft</t>
    <phoneticPr fontId="7" type="noConversion"/>
  </si>
  <si>
    <t>設計
Design</t>
    <phoneticPr fontId="7" type="noConversion"/>
  </si>
  <si>
    <t>音樂
Music</t>
    <phoneticPr fontId="7" type="noConversion"/>
  </si>
  <si>
    <t>戲劇
Drama</t>
    <phoneticPr fontId="7" type="noConversion"/>
  </si>
  <si>
    <t>舞蹈
Dance</t>
    <phoneticPr fontId="7" type="noConversion"/>
  </si>
  <si>
    <t>民國102年 2013</t>
    <phoneticPr fontId="7" type="noConversion"/>
  </si>
  <si>
    <t xml:space="preserve">No. of Departments
(Departments)
</t>
    <phoneticPr fontId="7" type="noConversion"/>
  </si>
  <si>
    <t>民國102年   2013</t>
    <phoneticPr fontId="7" type="noConversion"/>
  </si>
  <si>
    <t>男
Male</t>
  </si>
  <si>
    <t>女
Female</t>
  </si>
  <si>
    <t>民國96年    2007</t>
    <phoneticPr fontId="7" type="noConversion"/>
  </si>
  <si>
    <t>私立嘉南藥理大學</t>
  </si>
  <si>
    <t>民國103年 2014</t>
    <phoneticPr fontId="7" type="noConversion"/>
  </si>
  <si>
    <t>民國103年 2014</t>
  </si>
  <si>
    <t>民國103年   2014</t>
    <phoneticPr fontId="7" type="noConversion"/>
  </si>
  <si>
    <t>學生數 (人) No. of Students (Persons)</t>
    <phoneticPr fontId="7" type="noConversion"/>
  </si>
  <si>
    <t>表8-12.各項藝文展演活動(續完)</t>
    <phoneticPr fontId="7" type="noConversion"/>
  </si>
  <si>
    <t>Table 8-12. Activities of Performances and Shows of Various Arts Literatures (Cont. End)</t>
    <phoneticPr fontId="7" type="noConversion"/>
  </si>
  <si>
    <t>總計 Grand Total</t>
    <phoneticPr fontId="7" type="noConversion"/>
  </si>
  <si>
    <t>出席人次
Times of Attended Persons</t>
    <phoneticPr fontId="7" type="noConversion"/>
  </si>
  <si>
    <t>流行音樂
Pop Music</t>
    <phoneticPr fontId="7" type="noConversion"/>
  </si>
  <si>
    <t>語文與圖書
Language &amp; Book</t>
    <phoneticPr fontId="7" type="noConversion"/>
  </si>
  <si>
    <t xml:space="preserve">新營區 Sinying       </t>
    <phoneticPr fontId="7" type="noConversion"/>
  </si>
  <si>
    <t xml:space="preserve">後壁區 Houbi </t>
    <phoneticPr fontId="7" type="noConversion"/>
  </si>
  <si>
    <t>新化區 Sinhua</t>
    <phoneticPr fontId="7" type="noConversion"/>
  </si>
  <si>
    <t>善化區 Shanhua</t>
    <phoneticPr fontId="7" type="noConversion"/>
  </si>
  <si>
    <t>新市區 Sinshih</t>
    <phoneticPr fontId="7" type="noConversion"/>
  </si>
  <si>
    <t>安定區 Anding</t>
    <phoneticPr fontId="7" type="noConversion"/>
  </si>
  <si>
    <t>山上區 Shanshang</t>
    <phoneticPr fontId="7" type="noConversion"/>
  </si>
  <si>
    <t>玉井區 Yujing</t>
    <phoneticPr fontId="7" type="noConversion"/>
  </si>
  <si>
    <t>楠西區 Nansi</t>
    <phoneticPr fontId="7" type="noConversion"/>
  </si>
  <si>
    <t>南化區 Nanhua</t>
    <phoneticPr fontId="7" type="noConversion"/>
  </si>
  <si>
    <t>左鎮區 Zuojhen</t>
    <phoneticPr fontId="7" type="noConversion"/>
  </si>
  <si>
    <t>仁德區 Rende</t>
    <phoneticPr fontId="7" type="noConversion"/>
  </si>
  <si>
    <t>歸仁區 Gueiren</t>
    <phoneticPr fontId="7" type="noConversion"/>
  </si>
  <si>
    <t>關廟區 Guanmiao</t>
    <phoneticPr fontId="7" type="noConversion"/>
  </si>
  <si>
    <t>龍崎區 Longci</t>
    <phoneticPr fontId="7" type="noConversion"/>
  </si>
  <si>
    <t>永康區 Yongkang</t>
    <phoneticPr fontId="7" type="noConversion"/>
  </si>
  <si>
    <t xml:space="preserve">東    區 East </t>
    <phoneticPr fontId="7" type="noConversion"/>
  </si>
  <si>
    <t xml:space="preserve">南    區 South </t>
    <phoneticPr fontId="7" type="noConversion"/>
  </si>
  <si>
    <t>北    區 North</t>
    <phoneticPr fontId="7" type="noConversion"/>
  </si>
  <si>
    <t xml:space="preserve">安南區 Annan </t>
    <phoneticPr fontId="7" type="noConversion"/>
  </si>
  <si>
    <t>安平區 Anping</t>
    <phoneticPr fontId="7" type="noConversion"/>
  </si>
  <si>
    <t>中西區 West Central</t>
    <phoneticPr fontId="7" type="noConversion"/>
  </si>
  <si>
    <t>綜合高中
Comprehensive High School</t>
    <phoneticPr fontId="7" type="noConversion"/>
  </si>
  <si>
    <t>實用技能學程
Practical Technical Program</t>
    <phoneticPr fontId="7" type="noConversion"/>
  </si>
  <si>
    <t>進修部(學校)
Continuing Education</t>
    <phoneticPr fontId="7" type="noConversion"/>
  </si>
  <si>
    <t xml:space="preserve">普通科
General Education
 </t>
    <phoneticPr fontId="7" type="noConversion"/>
  </si>
  <si>
    <t xml:space="preserve">合計 
Total
</t>
    <phoneticPr fontId="7" type="noConversion"/>
  </si>
  <si>
    <t xml:space="preserve">普通科
General Education
</t>
    <phoneticPr fontId="7" type="noConversion"/>
  </si>
  <si>
    <t xml:space="preserve">專業群(職業)科
Vocational Education
</t>
    <phoneticPr fontId="7" type="noConversion"/>
  </si>
  <si>
    <t xml:space="preserve">合計
Total
</t>
    <phoneticPr fontId="7" type="noConversion"/>
  </si>
  <si>
    <t xml:space="preserve">進修部(學校)
Continuing Education
</t>
    <phoneticPr fontId="7" type="noConversion"/>
  </si>
  <si>
    <t xml:space="preserve">普通科
General Education
</t>
    <phoneticPr fontId="7" type="noConversion"/>
  </si>
  <si>
    <t xml:space="preserve">合計
Total
</t>
    <phoneticPr fontId="7" type="noConversion"/>
  </si>
  <si>
    <t xml:space="preserve">綜合高中
Comprehensive High School
</t>
    <phoneticPr fontId="7" type="noConversion"/>
  </si>
  <si>
    <t>表8-2.境內高級中等學校概況(續1)</t>
    <phoneticPr fontId="7" type="noConversion"/>
  </si>
  <si>
    <t>Table 8-2. Summary of Senior High &amp; Vocational Schools in the City(Cont. 1)</t>
    <phoneticPr fontId="7" type="noConversion"/>
  </si>
  <si>
    <t>表8-2.境內高級中等學校概況(續2)</t>
    <phoneticPr fontId="7" type="noConversion"/>
  </si>
  <si>
    <t>Table 8-2. Summary of Senior High &amp; Vocational Schools in the City(Cont. 2)</t>
    <phoneticPr fontId="7" type="noConversion"/>
  </si>
  <si>
    <t>表8-2.境內高級中等學校概況(續3)</t>
    <phoneticPr fontId="7" type="noConversion"/>
  </si>
  <si>
    <t>Table 8-2. Summary of Senior High &amp; Vocational Schools in the City(Cont. 3)</t>
    <phoneticPr fontId="7" type="noConversion"/>
  </si>
  <si>
    <t>表8-2.境內高級中等學校概況(續4)</t>
    <phoneticPr fontId="7" type="noConversion"/>
  </si>
  <si>
    <t>Table 8-2. Summary of Senior High &amp; Vocational Schools in the City(Cont. 4)</t>
    <phoneticPr fontId="7" type="noConversion"/>
  </si>
  <si>
    <t>表8-2.境內高級中等學校概況(續5)</t>
    <phoneticPr fontId="7" type="noConversion"/>
  </si>
  <si>
    <t>Table 8-2. Summary of Senior High &amp; Vocational Schools in the City(Cont. 5)</t>
    <phoneticPr fontId="7" type="noConversion"/>
  </si>
  <si>
    <t>表8-2.境內高級中等學校概況(續6)</t>
    <phoneticPr fontId="7" type="noConversion"/>
  </si>
  <si>
    <t>Table 8-2. Summary of Senior High &amp; Vocational Schools in the City(Cont. 6)</t>
    <phoneticPr fontId="7" type="noConversion"/>
  </si>
  <si>
    <t>表8-2.境內高級中等學校概況(續完)</t>
    <phoneticPr fontId="7" type="noConversion"/>
  </si>
  <si>
    <t>Table 8-2. Summary of Senior High &amp; Vocational Schools in the City(Cont. End)</t>
    <phoneticPr fontId="7" type="noConversion"/>
  </si>
  <si>
    <t>Total</t>
    <phoneticPr fontId="7" type="noConversion"/>
  </si>
  <si>
    <t>Literature and Science</t>
    <phoneticPr fontId="7" type="noConversion"/>
  </si>
  <si>
    <t>Foreign Language</t>
    <phoneticPr fontId="7" type="noConversion"/>
  </si>
  <si>
    <t>Laws and Regulations</t>
    <phoneticPr fontId="7" type="noConversion"/>
  </si>
  <si>
    <t>Information</t>
    <phoneticPr fontId="7" type="noConversion"/>
  </si>
  <si>
    <t xml:space="preserve">Home Management, Flower Arranging and Cooking </t>
    <phoneticPr fontId="7" type="noConversion"/>
  </si>
  <si>
    <t>Sewing</t>
    <phoneticPr fontId="7" type="noConversion"/>
  </si>
  <si>
    <t>Beauty and Hair Saloon</t>
    <phoneticPr fontId="7" type="noConversion"/>
  </si>
  <si>
    <t>Music and Dance</t>
    <phoneticPr fontId="7" type="noConversion"/>
  </si>
  <si>
    <t>Art, Calligraphy, Photography, Art Designing, and  Gobang</t>
    <phoneticPr fontId="7" type="noConversion"/>
  </si>
  <si>
    <t>Mental Arithmetic, Abacus and Accounting</t>
    <phoneticPr fontId="7" type="noConversion"/>
  </si>
  <si>
    <t>Yoga</t>
    <phoneticPr fontId="7" type="noConversion"/>
  </si>
  <si>
    <t>Speed Reading</t>
    <phoneticPr fontId="7" type="noConversion"/>
  </si>
  <si>
    <t>Others</t>
    <phoneticPr fontId="7" type="noConversion"/>
  </si>
  <si>
    <t>表8-8.國中小學中途輟學學生概況</t>
    <phoneticPr fontId="7" type="noConversion"/>
  </si>
  <si>
    <t>Table 8-8. Summary of Elementary and Junior High School Dropouts</t>
    <phoneticPr fontId="7" type="noConversion"/>
  </si>
  <si>
    <t>表8-8.國中小學中途輟學學生概況(續完)</t>
    <phoneticPr fontId="7" type="noConversion"/>
  </si>
  <si>
    <t>Table 8-8. Summary of Elementary and Junior High School Dropouts (Cont. End)</t>
    <phoneticPr fontId="7" type="noConversion"/>
  </si>
  <si>
    <t>輟學人數(人) 
No. of Dropouts(Persons)</t>
    <phoneticPr fontId="7" type="noConversion"/>
  </si>
  <si>
    <t>輟學率(%) 
Dropout Rate</t>
    <phoneticPr fontId="7" type="noConversion"/>
  </si>
  <si>
    <t>復學率(%) 
Reentry Rate</t>
    <phoneticPr fontId="7" type="noConversion"/>
  </si>
  <si>
    <t>原住民輟學人數(人) 
No. of Dropouts of Indigene(Persons)</t>
    <phoneticPr fontId="7" type="noConversion"/>
  </si>
  <si>
    <t>原住民輟學率(%) 
Dropout Rate of Indigene</t>
    <phoneticPr fontId="7" type="noConversion"/>
  </si>
  <si>
    <t>原住民復學率(%) 
Reentry Rate of Indigene</t>
    <phoneticPr fontId="7" type="noConversion"/>
  </si>
  <si>
    <t>合計 Total</t>
    <phoneticPr fontId="7" type="noConversion"/>
  </si>
  <si>
    <t>國小 Primary Schools</t>
    <phoneticPr fontId="7" type="noConversion"/>
  </si>
  <si>
    <t>國中 Junior High School</t>
    <phoneticPr fontId="7" type="noConversion"/>
  </si>
  <si>
    <t>國中 Junior High Schools</t>
    <phoneticPr fontId="7" type="noConversion"/>
  </si>
  <si>
    <t xml:space="preserve">合計 
</t>
    <phoneticPr fontId="7" type="noConversion"/>
  </si>
  <si>
    <t xml:space="preserve">國小 </t>
    <phoneticPr fontId="7" type="noConversion"/>
  </si>
  <si>
    <t xml:space="preserve">國中 </t>
    <phoneticPr fontId="7" type="noConversion"/>
  </si>
  <si>
    <t xml:space="preserve">合計 </t>
    <phoneticPr fontId="7" type="noConversion"/>
  </si>
  <si>
    <t>計
Sub-total</t>
    <phoneticPr fontId="7" type="noConversion"/>
  </si>
  <si>
    <t>男
Male</t>
    <phoneticPr fontId="7" type="noConversion"/>
  </si>
  <si>
    <t>女
Female</t>
    <phoneticPr fontId="7" type="noConversion"/>
  </si>
  <si>
    <t>Primary Schools</t>
    <phoneticPr fontId="7" type="noConversion"/>
  </si>
  <si>
    <t>Junior High Schools</t>
    <phoneticPr fontId="7" type="noConversion"/>
  </si>
  <si>
    <t>…</t>
    <phoneticPr fontId="7" type="noConversion"/>
  </si>
  <si>
    <t>民國101年 2012</t>
    <phoneticPr fontId="7" type="noConversion"/>
  </si>
  <si>
    <t>-</t>
    <phoneticPr fontId="7" type="noConversion"/>
  </si>
  <si>
    <t>民國102年 2013</t>
    <phoneticPr fontId="7" type="noConversion"/>
  </si>
  <si>
    <t>表8-10.國民小學學生裸視視力檢查</t>
    <phoneticPr fontId="7" type="noConversion"/>
  </si>
  <si>
    <t>Table 8-10. Primary School Students' Eyesight Tests</t>
    <phoneticPr fontId="7" type="noConversion"/>
  </si>
  <si>
    <t>Unit:Persons</t>
    <phoneticPr fontId="7" type="noConversion"/>
  </si>
  <si>
    <t>總計        Grand Total</t>
    <phoneticPr fontId="7" type="noConversion"/>
  </si>
  <si>
    <t xml:space="preserve">公立 </t>
    <phoneticPr fontId="7" type="noConversion"/>
  </si>
  <si>
    <t>Public</t>
    <phoneticPr fontId="7" type="noConversion"/>
  </si>
  <si>
    <t>私立 Private</t>
    <phoneticPr fontId="7" type="noConversion"/>
  </si>
  <si>
    <t>檢查人數
No. of Students Taking Tests</t>
    <phoneticPr fontId="7" type="noConversion"/>
  </si>
  <si>
    <t>視力不良人數
No. of Defected Eyesight</t>
    <phoneticPr fontId="7" type="noConversion"/>
  </si>
  <si>
    <t>視力不良率(%)
Rate of Defected Eyesight</t>
    <phoneticPr fontId="7" type="noConversion"/>
  </si>
  <si>
    <t>合計
Total</t>
    <phoneticPr fontId="7" type="noConversion"/>
  </si>
  <si>
    <t>女
Female</t>
    <phoneticPr fontId="7" type="noConversion"/>
  </si>
  <si>
    <t>合計
Total</t>
    <phoneticPr fontId="7" type="noConversion"/>
  </si>
  <si>
    <t>男
Male</t>
    <phoneticPr fontId="7" type="noConversion"/>
  </si>
  <si>
    <t>民國101年 2012</t>
    <phoneticPr fontId="7" type="noConversion"/>
  </si>
  <si>
    <t>民國102年 2013</t>
    <phoneticPr fontId="7" type="noConversion"/>
  </si>
  <si>
    <t>民國103年 2014</t>
    <phoneticPr fontId="7" type="noConversion"/>
  </si>
  <si>
    <t>Source:Bureau of Statistics M.O.E.</t>
    <phoneticPr fontId="7" type="noConversion"/>
  </si>
  <si>
    <t>Source:Bureau of Statistics M.O.E.</t>
  </si>
  <si>
    <t>古典與傳統音樂
Classical &amp; Traditional Music</t>
    <phoneticPr fontId="7" type="noConversion"/>
  </si>
  <si>
    <t>活動個數
Activities
 Number</t>
    <phoneticPr fontId="7" type="noConversion"/>
  </si>
  <si>
    <t>影視/廣播
Film&amp; TV/Radio</t>
    <phoneticPr fontId="7" type="noConversion"/>
  </si>
  <si>
    <t>民俗與文化資產
Folklore &amp; Cultural Assets</t>
    <phoneticPr fontId="7" type="noConversion"/>
  </si>
  <si>
    <t>綜合
Complex</t>
    <phoneticPr fontId="7" type="noConversion"/>
  </si>
  <si>
    <t>上學年度畢業生數(人) No. of Graduates, Last SY(Persons)</t>
    <phoneticPr fontId="7" type="noConversion"/>
  </si>
  <si>
    <t>美術、書法、攝影、美工設計、圍棋</t>
    <phoneticPr fontId="7" type="noConversion"/>
  </si>
  <si>
    <t xml:space="preserve">No. of Graduate Schools
(Schools)
</t>
    <phoneticPr fontId="7" type="noConversion"/>
  </si>
  <si>
    <t>一年級 Freshman</t>
    <phoneticPr fontId="7" type="noConversion"/>
  </si>
  <si>
    <t>二年級 Sophomore</t>
    <phoneticPr fontId="7" type="noConversion"/>
  </si>
  <si>
    <t>三年級 Junior</t>
    <phoneticPr fontId="7" type="noConversion"/>
  </si>
  <si>
    <t>四年級 Senior</t>
    <phoneticPr fontId="7" type="noConversion"/>
  </si>
  <si>
    <t>Table 8-7. Summary of Short-Term Bushiban</t>
    <phoneticPr fontId="7" type="noConversion"/>
  </si>
  <si>
    <t>民國104年 2015</t>
  </si>
  <si>
    <t>私立中信金融管理學院</t>
  </si>
  <si>
    <t>國立臺南護理專科學校</t>
  </si>
  <si>
    <t>私立敏惠醫護管理專校</t>
  </si>
  <si>
    <t>民國104年 2015</t>
    <phoneticPr fontId="7" type="noConversion"/>
  </si>
  <si>
    <t>民國104年   2015</t>
    <phoneticPr fontId="7" type="noConversion"/>
  </si>
  <si>
    <t xml:space="preserve">                      學程｣及 ｢進修部(學校)｣等學程；本表配合高級中等教育法實施，高級中等教育改以學程別為架構</t>
    <phoneticPr fontId="7" type="noConversion"/>
  </si>
  <si>
    <t xml:space="preserve">                      學程｣及 ｢進修部(學校)｣等學程；本表配合高級中等教育法實施，高級中等教育改以學程別為架構</t>
    <phoneticPr fontId="7" type="noConversion"/>
  </si>
  <si>
    <t xml:space="preserve">                      呈現，以展現其多元型態發展。</t>
    <phoneticPr fontId="7" type="noConversion"/>
  </si>
  <si>
    <t>七年級  7th Year</t>
  </si>
  <si>
    <t>八年級  8th Year</t>
  </si>
  <si>
    <t>九年級  9th Year</t>
  </si>
  <si>
    <t>一年級  1st Year</t>
  </si>
  <si>
    <t>二年級  2nd Year</t>
  </si>
  <si>
    <t>三年級  3rd Year</t>
  </si>
  <si>
    <t>四年級  4th Year</t>
  </si>
  <si>
    <t>五年級  5th Year</t>
  </si>
  <si>
    <t>六年級  6th Year</t>
  </si>
  <si>
    <t>直轄市立</t>
  </si>
  <si>
    <t>教保服務人員 Preschool Educators</t>
    <phoneticPr fontId="7" type="noConversion"/>
  </si>
  <si>
    <t>Number of Activities</t>
    <phoneticPr fontId="7" type="noConversion"/>
  </si>
  <si>
    <t>園數(所)
No. of Preschools(Preschools)</t>
    <phoneticPr fontId="7" type="noConversion"/>
  </si>
  <si>
    <t>電機、汽車修護、建築、工藝、製圖</t>
    <phoneticPr fontId="7" type="noConversion"/>
  </si>
  <si>
    <t>家政、插花、烹飪</t>
    <phoneticPr fontId="7" type="noConversion"/>
  </si>
  <si>
    <t>Electric, Auto, Architecture and Drafting</t>
    <phoneticPr fontId="7" type="noConversion"/>
  </si>
  <si>
    <t>各類活動個數</t>
    <phoneticPr fontId="7" type="noConversion"/>
  </si>
  <si>
    <t xml:space="preserve">合計
Total
</t>
  </si>
  <si>
    <t xml:space="preserve">男
Male
</t>
  </si>
  <si>
    <t xml:space="preserve">男
Male
</t>
    <phoneticPr fontId="7" type="noConversion"/>
  </si>
  <si>
    <t xml:space="preserve">女
Female
</t>
  </si>
  <si>
    <t xml:space="preserve">女
Female
</t>
    <phoneticPr fontId="7" type="noConversion"/>
  </si>
  <si>
    <t xml:space="preserve">計
Sub-total
</t>
  </si>
  <si>
    <t xml:space="preserve">計
Sub-total
</t>
    <phoneticPr fontId="7" type="noConversion"/>
  </si>
  <si>
    <t xml:space="preserve">普通科
General Education
</t>
  </si>
  <si>
    <t xml:space="preserve">綜合高中
Comprehensive High School
</t>
  </si>
  <si>
    <t xml:space="preserve">專業群(職業)科
Vocational Education
</t>
  </si>
  <si>
    <t>實用技能學程
Practical Technical Program</t>
  </si>
  <si>
    <t xml:space="preserve">進修部(學校)
Continuing Education
</t>
  </si>
  <si>
    <t>教職員數(人)</t>
    <phoneticPr fontId="7" type="noConversion"/>
  </si>
  <si>
    <t>No. of Teachers and Staffs(Persons)</t>
    <phoneticPr fontId="7" type="noConversion"/>
  </si>
  <si>
    <t xml:space="preserve"> No. of Students(Persons)</t>
    <phoneticPr fontId="7" type="noConversion"/>
  </si>
  <si>
    <t>　　　　　2.102學年度起私立南榮技術學院更名為私立南榮科技大學。</t>
    <phoneticPr fontId="7" type="noConversion"/>
  </si>
  <si>
    <t>　　　　　3.103學年度起私立嘉南藥理科技大學更名為私立嘉南藥理大學。</t>
    <phoneticPr fontId="7" type="noConversion"/>
  </si>
  <si>
    <t>　　　　　4.自103學年度起停止編布高等教育之班級數。</t>
    <phoneticPr fontId="7" type="noConversion"/>
  </si>
  <si>
    <t>　　　　　5.104學年度起私立興國管理學院更名為私立中信金融管理學院。</t>
    <phoneticPr fontId="7" type="noConversion"/>
  </si>
  <si>
    <t>　　　　　6.104學年度起康寧大學與康寧醫護暨管理專科學校合併，且校本部縣市別改為臺北市。</t>
    <phoneticPr fontId="7" type="noConversion"/>
  </si>
  <si>
    <t>　　　　　2.研修生不計班級數。</t>
    <phoneticPr fontId="7" type="noConversion"/>
  </si>
  <si>
    <t>　　　　　3.大學校數已列計者，專科校數不重複列計。</t>
    <phoneticPr fontId="7" type="noConversion"/>
  </si>
  <si>
    <t>　　　　　4.102學年度起私立南榮技術學院更名為私立南榮科技大學。</t>
    <phoneticPr fontId="7" type="noConversion"/>
  </si>
  <si>
    <t>　　　　　5.自103學年度起停止編布高等教育之班級數。</t>
    <phoneticPr fontId="7" type="noConversion"/>
  </si>
  <si>
    <t>資料來源：教育部統計處。</t>
    <phoneticPr fontId="7" type="noConversion"/>
  </si>
  <si>
    <t>說　　明：1.班級數、學生數及上學年畢業生數含高中附設國中部之資料。</t>
    <phoneticPr fontId="7" type="noConversion"/>
  </si>
  <si>
    <t>　　　　　2.學生數為 0 者及高級中學附設國中部不列入本表校數統計。</t>
    <phoneticPr fontId="7" type="noConversion"/>
  </si>
  <si>
    <t>　　　　　3.高級中學附設國中部之教職員人數均歸列於各該高級中學內。</t>
    <phoneticPr fontId="7" type="noConversion"/>
  </si>
  <si>
    <t>　　　　　2.附設國中小部之高級進修學校不列入本表校數總計欄內。</t>
    <phoneticPr fontId="7" type="noConversion"/>
  </si>
  <si>
    <t>　　　　　2.復學率為該學年度復學率，即該學年度復學人數/該學年度輟學人數*100。</t>
    <phoneticPr fontId="7" type="noConversion"/>
  </si>
  <si>
    <t>民國105年 2016</t>
    <phoneticPr fontId="7" type="noConversion"/>
  </si>
  <si>
    <t>民國105年   2016</t>
    <phoneticPr fontId="7" type="noConversion"/>
  </si>
  <si>
    <t>全區域 Cross-Regional</t>
  </si>
  <si>
    <t>表8-4.境內國民小學概況(續1)</t>
    <phoneticPr fontId="7" type="noConversion"/>
  </si>
  <si>
    <t>表8-4.境內國民小學概況(續3)</t>
    <phoneticPr fontId="7" type="noConversion"/>
  </si>
  <si>
    <t>表8-4.境內國民小學概況(續完)</t>
    <phoneticPr fontId="7" type="noConversion"/>
  </si>
  <si>
    <t>校數
(所)</t>
    <phoneticPr fontId="7" type="noConversion"/>
  </si>
  <si>
    <t>No. of Schools
(Schools)</t>
    <phoneticPr fontId="7" type="noConversion"/>
  </si>
  <si>
    <t>班級數
(班)</t>
    <phoneticPr fontId="7" type="noConversion"/>
  </si>
  <si>
    <t>No. of Classes
(Classes)</t>
    <phoneticPr fontId="7" type="noConversion"/>
  </si>
  <si>
    <t xml:space="preserve">學年度、區及設立別
SY, District &amp; Founder
</t>
    <phoneticPr fontId="7" type="noConversion"/>
  </si>
  <si>
    <t>校數
(所)
No. of Schools
(Schools)</t>
    <phoneticPr fontId="7" type="noConversion"/>
  </si>
  <si>
    <t>出席人次
Times of Attended
Persons</t>
    <phoneticPr fontId="7" type="noConversion"/>
  </si>
  <si>
    <t xml:space="preserve">年　別
Year
</t>
    <phoneticPr fontId="7" type="noConversion"/>
  </si>
  <si>
    <t>研究所數
(所)</t>
    <phoneticPr fontId="7" type="noConversion"/>
  </si>
  <si>
    <t>教師數(人)
No. of Teachers
(Persons)</t>
    <phoneticPr fontId="7" type="noConversion"/>
  </si>
  <si>
    <t>職員數(人)
No. of Staffs
(Persons)</t>
    <phoneticPr fontId="7" type="noConversion"/>
  </si>
  <si>
    <t>班級數(班)
No. of Classes
(Classes)</t>
    <phoneticPr fontId="7" type="noConversion"/>
  </si>
  <si>
    <t>科系數
(個)</t>
    <phoneticPr fontId="7" type="noConversion"/>
  </si>
  <si>
    <t>職員數(人)
No. of Staffs
(Persons)</t>
    <phoneticPr fontId="7" type="noConversion"/>
  </si>
  <si>
    <t>班級數(班) 
No. of Classes
(Classes)</t>
    <phoneticPr fontId="7" type="noConversion"/>
  </si>
  <si>
    <t>上學年度畢業生人數
No. of Graduates, Last SY
(Persons)</t>
    <phoneticPr fontId="7" type="noConversion"/>
  </si>
  <si>
    <t>學年度別
SY</t>
    <phoneticPr fontId="7" type="noConversion"/>
  </si>
  <si>
    <t>總計
Grand Total</t>
    <phoneticPr fontId="7" type="noConversion"/>
  </si>
  <si>
    <t xml:space="preserve">年　底　別
End  of  Year
</t>
    <phoneticPr fontId="7" type="noConversion"/>
  </si>
  <si>
    <t>學年度及年級別
SY &amp; Class</t>
    <phoneticPr fontId="7" type="noConversion"/>
  </si>
  <si>
    <t xml:space="preserve">年別及區別
Year &amp; District
</t>
    <phoneticPr fontId="7" type="noConversion"/>
  </si>
  <si>
    <t xml:space="preserve">學年度及學校別
</t>
    <phoneticPr fontId="7" type="noConversion"/>
  </si>
  <si>
    <t>班級數(班) 
No. of Classes(Classes)</t>
    <phoneticPr fontId="7" type="noConversion"/>
  </si>
  <si>
    <t>上學年度畢業生數(人)
No. of Graduates, Last SY(Persons)</t>
    <phoneticPr fontId="7" type="noConversion"/>
  </si>
  <si>
    <t>文理類 
Categories for Literature and Science Art/Science</t>
    <phoneticPr fontId="7" type="noConversion"/>
  </si>
  <si>
    <t>民國105年 2016</t>
  </si>
  <si>
    <t>民國106年 2017</t>
  </si>
  <si>
    <t>民國106年 2017</t>
    <phoneticPr fontId="7" type="noConversion"/>
  </si>
  <si>
    <t>民國106年   2017</t>
    <phoneticPr fontId="7" type="noConversion"/>
  </si>
  <si>
    <t>民國99年   2010</t>
    <phoneticPr fontId="7" type="noConversion"/>
  </si>
  <si>
    <t>民國97年   2008</t>
    <phoneticPr fontId="7" type="noConversion"/>
  </si>
  <si>
    <t>民國98年   2009</t>
    <phoneticPr fontId="7" type="noConversion"/>
  </si>
  <si>
    <t>說　　明：學生數為 0 者及高級中等學校附設國小部不列入本表校數統計。</t>
    <phoneticPr fontId="7" type="noConversion"/>
  </si>
  <si>
    <t>說　　明：1.校數不含分班。</t>
    <phoneticPr fontId="7" type="noConversion"/>
  </si>
  <si>
    <t>　　　　　4.教保服務人員數含教育局審核通過之園長、教師、教保員及助理教保員。</t>
    <phoneticPr fontId="7" type="noConversion"/>
  </si>
  <si>
    <t>　　　　　2.100學年度以前沒有細分專附設，且職員數未細分男、女。</t>
    <phoneticPr fontId="7" type="noConversion"/>
  </si>
  <si>
    <t>　　　　　3.因101年實施幼兒教育券，故入園學生數較多。</t>
    <phoneticPr fontId="7" type="noConversion"/>
  </si>
  <si>
    <t>　　　　　5.職員數自105學年度起不含技工、工友、司機及廚工。</t>
    <phoneticPr fontId="7" type="noConversion"/>
  </si>
  <si>
    <t>民國107年 2018</t>
    <phoneticPr fontId="7" type="noConversion"/>
  </si>
  <si>
    <t>私立南臺科技大學</t>
    <phoneticPr fontId="7" type="noConversion"/>
  </si>
  <si>
    <t>單位：個、千人次</t>
    <phoneticPr fontId="7" type="noConversion"/>
  </si>
  <si>
    <t>Unit: No., Thousand People-Times</t>
    <phoneticPr fontId="7" type="noConversion"/>
  </si>
  <si>
    <t>說　　明：高級中等學校得依｢高級中等教育法｣辦理｢普通科｣、｢專業群(職業)科｣、｢綜合高中｣、｢實用技能學程</t>
    <phoneticPr fontId="7" type="noConversion"/>
  </si>
  <si>
    <t>　　　　　｣及｢進修部(學校)｣等學程；本表配合高級中等教育法實施，高級中等教育改以學程別為架構呈現，以</t>
    <phoneticPr fontId="7" type="noConversion"/>
  </si>
  <si>
    <t>　　　　　展現期多元型態發展。</t>
    <phoneticPr fontId="7" type="noConversion"/>
  </si>
  <si>
    <t>民國107年 2018</t>
  </si>
  <si>
    <t>民國108年 2019</t>
    <phoneticPr fontId="7" type="noConversion"/>
  </si>
  <si>
    <t>延修生  Super Seniors</t>
    <phoneticPr fontId="7" type="noConversion"/>
  </si>
  <si>
    <t>延修生
Super Seniors</t>
    <phoneticPr fontId="7" type="noConversion"/>
  </si>
  <si>
    <t>　　　　　7.108學年度起南榮科技大學已停招。</t>
    <phoneticPr fontId="7" type="noConversion"/>
  </si>
  <si>
    <t>　　　　　6.108學年度起南榮科技大學已停招。</t>
    <phoneticPr fontId="7" type="noConversion"/>
  </si>
  <si>
    <t>民國108年 2019</t>
  </si>
  <si>
    <t xml:space="preserve">
專業群(職業)科
Vocational Education
</t>
    <phoneticPr fontId="7" type="noConversion"/>
  </si>
  <si>
    <t>民國108年 2019</t>
    <phoneticPr fontId="7" type="noConversion"/>
  </si>
  <si>
    <t>民國108年 2019</t>
    <phoneticPr fontId="7" type="noConversion"/>
  </si>
  <si>
    <t>民國107年   2018</t>
  </si>
  <si>
    <t>民國108年   2019</t>
    <phoneticPr fontId="7" type="noConversion"/>
  </si>
  <si>
    <t>說　　明：1.本資料標準時間以上學年度之事實為準。</t>
    <phoneticPr fontId="7" type="noConversion"/>
  </si>
  <si>
    <t>民國108年 2019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</si>
</sst>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_(* #,##0.00_);_(* \(#,##0.00\);_(* &quot;-&quot;??_);_(@_)"/>
    <numFmt numFmtId="177" formatCode="_(* #,##0_);_(* \(#,##0\);_(* &quot;-&quot;??_);_(@_)"/>
    <numFmt numFmtId="178" formatCode="#,##0_);[Red]\(#,##0\)"/>
    <numFmt numFmtId="179" formatCode="General_)"/>
    <numFmt numFmtId="180" formatCode="0.00_)"/>
    <numFmt numFmtId="181" formatCode="[=0]\-;#,###"/>
    <numFmt numFmtId="182" formatCode="[=0]\-;General"/>
    <numFmt numFmtId="183" formatCode="0.00_);[Red]\(0.00\)"/>
    <numFmt numFmtId="184" formatCode="#,##0;\-#,##0;&quot;-&quot;"/>
    <numFmt numFmtId="185" formatCode="[=0]\-;##,##0.0000"/>
    <numFmt numFmtId="186" formatCode="[=0]\-;#,##0"/>
    <numFmt numFmtId="187" formatCode="&quot;$&quot;#,##0.00_);[Red]\(&quot;$&quot;#,##0.00\)"/>
  </numFmts>
  <fonts count="4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  <charset val="136"/>
    </font>
    <font>
      <b/>
      <sz val="18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9.5"/>
      <name val="新細明體"/>
      <family val="1"/>
      <charset val="136"/>
    </font>
    <font>
      <sz val="6.5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8.5"/>
      <name val="新細明體"/>
      <family val="1"/>
      <charset val="136"/>
    </font>
    <font>
      <sz val="10"/>
      <name val="Times New Roman"/>
      <family val="1"/>
    </font>
    <font>
      <b/>
      <sz val="13.5"/>
      <name val="新細明體"/>
      <family val="1"/>
      <charset val="136"/>
    </font>
    <font>
      <sz val="13.5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00"/>
      <name val="Times New Roman"/>
      <family val="1"/>
    </font>
    <font>
      <sz val="10"/>
      <color theme="1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999999"/>
      </right>
      <top style="thin">
        <color rgb="FF999999"/>
      </top>
      <bottom/>
      <diagonal/>
    </border>
  </borders>
  <cellStyleXfs count="146">
    <xf numFmtId="0" fontId="0" fillId="0" borderId="0"/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38" fontId="2" fillId="0" borderId="0" applyBorder="0" applyAlignment="0"/>
    <xf numFmtId="179" fontId="3" fillId="2" borderId="1" applyNumberFormat="0" applyFont="0" applyFill="0" applyBorder="0">
      <alignment horizontal="center" vertical="center"/>
    </xf>
    <xf numFmtId="180" fontId="4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" fontId="6" fillId="0" borderId="0" applyBorder="0">
      <alignment vertical="center"/>
    </xf>
    <xf numFmtId="43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5" fillId="21" borderId="0" applyNumberFormat="0" applyBorder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8" fillId="23" borderId="34" applyNumberFormat="0" applyAlignment="0" applyProtection="0">
      <alignment vertical="center"/>
    </xf>
    <xf numFmtId="42" fontId="6" fillId="0" borderId="0" applyFont="0" applyFill="0" applyBorder="0" applyAlignment="0" applyProtection="0"/>
    <xf numFmtId="0" fontId="29" fillId="0" borderId="35" applyNumberFormat="0" applyFill="0" applyAlignment="0" applyProtection="0">
      <alignment vertical="center"/>
    </xf>
    <xf numFmtId="0" fontId="23" fillId="24" borderId="36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1" fillId="0" borderId="37" applyNumberFormat="0" applyFill="0" applyAlignment="0" applyProtection="0">
      <alignment vertical="center"/>
    </xf>
    <xf numFmtId="0" fontId="32" fillId="0" borderId="38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1" borderId="34" applyNumberFormat="0" applyAlignment="0" applyProtection="0">
      <alignment vertical="center"/>
    </xf>
    <xf numFmtId="0" fontId="36" fillId="23" borderId="40" applyNumberFormat="0" applyAlignment="0" applyProtection="0">
      <alignment vertical="center"/>
    </xf>
    <xf numFmtId="0" fontId="37" fillId="32" borderId="41" applyNumberFormat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</cellStyleXfs>
  <cellXfs count="620">
    <xf numFmtId="0" fontId="0" fillId="0" borderId="0" xfId="0"/>
    <xf numFmtId="177" fontId="8" fillId="0" borderId="0" xfId="119" applyNumberFormat="1" applyFont="1" applyFill="1" applyAlignment="1">
      <alignment vertical="center"/>
    </xf>
    <xf numFmtId="177" fontId="9" fillId="0" borderId="0" xfId="119" applyNumberFormat="1" applyFont="1" applyFill="1" applyAlignment="1">
      <alignment vertical="center"/>
    </xf>
    <xf numFmtId="177" fontId="10" fillId="0" borderId="0" xfId="119" applyNumberFormat="1" applyFont="1" applyFill="1" applyAlignment="1">
      <alignment vertical="center"/>
    </xf>
    <xf numFmtId="177" fontId="11" fillId="0" borderId="0" xfId="119" applyNumberFormat="1" applyFont="1" applyFill="1"/>
    <xf numFmtId="177" fontId="11" fillId="0" borderId="0" xfId="119" applyNumberFormat="1" applyFont="1" applyFill="1" applyBorder="1" applyAlignment="1">
      <alignment horizontal="center" vertical="center"/>
    </xf>
    <xf numFmtId="177" fontId="7" fillId="0" borderId="0" xfId="119" applyNumberFormat="1" applyFont="1" applyFill="1"/>
    <xf numFmtId="177" fontId="9" fillId="0" borderId="0" xfId="119" applyNumberFormat="1" applyFont="1" applyFill="1"/>
    <xf numFmtId="177" fontId="10" fillId="0" borderId="0" xfId="119" applyNumberFormat="1" applyFont="1" applyFill="1"/>
    <xf numFmtId="177" fontId="7" fillId="0" borderId="0" xfId="119" applyNumberFormat="1" applyFont="1" applyFill="1" applyAlignment="1">
      <alignment vertical="center"/>
    </xf>
    <xf numFmtId="177" fontId="7" fillId="0" borderId="0" xfId="119" applyNumberFormat="1" applyFont="1" applyFill="1" applyBorder="1"/>
    <xf numFmtId="177" fontId="9" fillId="0" borderId="0" xfId="119" applyNumberFormat="1" applyFont="1" applyFill="1" applyBorder="1" applyAlignment="1">
      <alignment horizontal="right" vertical="distributed"/>
    </xf>
    <xf numFmtId="177" fontId="9" fillId="0" borderId="0" xfId="119" quotePrefix="1" applyNumberFormat="1" applyFont="1" applyFill="1" applyBorder="1" applyAlignment="1">
      <alignment horizontal="right" vertical="distributed"/>
    </xf>
    <xf numFmtId="177" fontId="9" fillId="0" borderId="2" xfId="119" applyNumberFormat="1" applyFont="1" applyFill="1" applyBorder="1" applyAlignment="1">
      <alignment horizontal="right" vertical="distributed"/>
    </xf>
    <xf numFmtId="177" fontId="9" fillId="0" borderId="0" xfId="119" applyNumberFormat="1" applyFont="1" applyFill="1" applyAlignment="1">
      <alignment horizontal="right" vertical="distributed"/>
    </xf>
    <xf numFmtId="177" fontId="9" fillId="0" borderId="0" xfId="119" applyNumberFormat="1" applyFont="1" applyAlignment="1">
      <alignment horizontal="right" vertical="distributed"/>
    </xf>
    <xf numFmtId="177" fontId="9" fillId="0" borderId="2" xfId="119" applyNumberFormat="1" applyFont="1" applyBorder="1" applyAlignment="1">
      <alignment horizontal="right" vertical="distributed"/>
    </xf>
    <xf numFmtId="177" fontId="9" fillId="0" borderId="0" xfId="119" applyNumberFormat="1" applyFont="1" applyFill="1" applyBorder="1" applyAlignment="1">
      <alignment vertical="center"/>
    </xf>
    <xf numFmtId="177" fontId="9" fillId="0" borderId="0" xfId="119" applyNumberFormat="1" applyFont="1" applyFill="1" applyBorder="1" applyAlignment="1">
      <alignment horizontal="center" vertical="center"/>
    </xf>
    <xf numFmtId="0" fontId="9" fillId="0" borderId="0" xfId="119" applyNumberFormat="1" applyFont="1" applyFill="1" applyBorder="1" applyAlignment="1">
      <alignment horizontal="center" vertical="center"/>
    </xf>
    <xf numFmtId="0" fontId="9" fillId="0" borderId="0" xfId="119" applyNumberFormat="1" applyFont="1" applyFill="1" applyAlignment="1">
      <alignment vertical="center"/>
    </xf>
    <xf numFmtId="177" fontId="7" fillId="0" borderId="0" xfId="119" applyNumberFormat="1" applyFont="1" applyFill="1" applyAlignment="1"/>
    <xf numFmtId="3" fontId="14" fillId="0" borderId="0" xfId="117" applyFont="1" applyAlignment="1">
      <alignment horizontal="center" vertical="center"/>
    </xf>
    <xf numFmtId="3" fontId="14" fillId="0" borderId="0" xfId="117" applyFont="1">
      <alignment vertical="center"/>
    </xf>
    <xf numFmtId="3" fontId="9" fillId="0" borderId="0" xfId="117" applyFont="1" applyFill="1">
      <alignment vertical="center"/>
    </xf>
    <xf numFmtId="177" fontId="14" fillId="0" borderId="0" xfId="119" applyNumberFormat="1" applyFont="1" applyFill="1" applyAlignment="1">
      <alignment vertical="center"/>
    </xf>
    <xf numFmtId="3" fontId="9" fillId="0" borderId="0" xfId="117" applyNumberFormat="1" applyFont="1" applyFill="1">
      <alignment vertical="center"/>
    </xf>
    <xf numFmtId="3" fontId="9" fillId="0" borderId="3" xfId="117" applyFont="1" applyFill="1" applyBorder="1" applyAlignment="1">
      <alignment horizontal="center" wrapText="1"/>
    </xf>
    <xf numFmtId="3" fontId="7" fillId="0" borderId="0" xfId="117" applyNumberFormat="1" applyFont="1">
      <alignment vertical="center"/>
    </xf>
    <xf numFmtId="3" fontId="7" fillId="0" borderId="0" xfId="124" applyNumberFormat="1" applyFont="1" applyAlignment="1"/>
    <xf numFmtId="3" fontId="8" fillId="0" borderId="0" xfId="117" applyNumberFormat="1" applyFont="1" applyAlignment="1">
      <alignment vertical="center"/>
    </xf>
    <xf numFmtId="177" fontId="9" fillId="0" borderId="0" xfId="119" applyNumberFormat="1" applyFont="1" applyAlignment="1">
      <alignment vertical="center"/>
    </xf>
    <xf numFmtId="177" fontId="9" fillId="0" borderId="3" xfId="119" applyNumberFormat="1" applyFont="1" applyBorder="1" applyAlignment="1">
      <alignment horizontal="center" vertical="center"/>
    </xf>
    <xf numFmtId="177" fontId="9" fillId="0" borderId="2" xfId="119" quotePrefix="1" applyNumberFormat="1" applyFont="1" applyBorder="1" applyAlignment="1">
      <alignment horizontal="right" vertical="distributed"/>
    </xf>
    <xf numFmtId="177" fontId="7" fillId="0" borderId="0" xfId="119" applyNumberFormat="1" applyFont="1" applyAlignment="1">
      <alignment vertical="center"/>
    </xf>
    <xf numFmtId="177" fontId="7" fillId="0" borderId="2" xfId="119" quotePrefix="1" applyNumberFormat="1" applyFont="1" applyBorder="1" applyAlignment="1">
      <alignment horizontal="right" vertical="distributed"/>
    </xf>
    <xf numFmtId="177" fontId="9" fillId="0" borderId="0" xfId="119" applyNumberFormat="1" applyFont="1" applyAlignment="1"/>
    <xf numFmtId="0" fontId="10" fillId="0" borderId="3" xfId="119" applyNumberFormat="1" applyFont="1" applyFill="1" applyBorder="1" applyAlignment="1">
      <alignment horizontal="center" vertical="center"/>
    </xf>
    <xf numFmtId="0" fontId="10" fillId="0" borderId="4" xfId="119" applyNumberFormat="1" applyFont="1" applyFill="1" applyBorder="1" applyAlignment="1">
      <alignment horizontal="center" vertical="center"/>
    </xf>
    <xf numFmtId="177" fontId="9" fillId="0" borderId="5" xfId="119" applyNumberFormat="1" applyFont="1" applyFill="1" applyBorder="1" applyAlignment="1">
      <alignment vertical="center"/>
    </xf>
    <xf numFmtId="177" fontId="9" fillId="0" borderId="6" xfId="119" applyNumberFormat="1" applyFont="1" applyFill="1" applyBorder="1" applyAlignment="1">
      <alignment vertical="center"/>
    </xf>
    <xf numFmtId="177" fontId="9" fillId="0" borderId="3" xfId="119" applyNumberFormat="1" applyFont="1" applyFill="1" applyBorder="1" applyAlignment="1">
      <alignment vertical="center"/>
    </xf>
    <xf numFmtId="3" fontId="9" fillId="0" borderId="0" xfId="117" applyNumberFormat="1" applyFont="1" applyFill="1" applyBorder="1" applyAlignment="1">
      <alignment horizontal="center"/>
    </xf>
    <xf numFmtId="3" fontId="9" fillId="0" borderId="0" xfId="117" applyNumberFormat="1" applyFont="1" applyFill="1" applyAlignment="1">
      <alignment horizontal="center"/>
    </xf>
    <xf numFmtId="177" fontId="9" fillId="0" borderId="0" xfId="119" applyNumberFormat="1" applyFont="1" applyFill="1" applyAlignment="1">
      <alignment horizontal="center" vertical="center"/>
    </xf>
    <xf numFmtId="177" fontId="14" fillId="0" borderId="0" xfId="119" applyNumberFormat="1" applyFont="1" applyFill="1"/>
    <xf numFmtId="177" fontId="14" fillId="0" borderId="0" xfId="119" applyNumberFormat="1" applyFont="1" applyFill="1" applyBorder="1"/>
    <xf numFmtId="177" fontId="9" fillId="0" borderId="2" xfId="119" applyNumberFormat="1" applyFont="1" applyBorder="1" applyAlignment="1">
      <alignment horizontal="right" vertical="distributed" wrapText="1"/>
    </xf>
    <xf numFmtId="177" fontId="9" fillId="0" borderId="2" xfId="119" applyNumberFormat="1" applyFont="1" applyBorder="1" applyAlignment="1">
      <alignment horizontal="center" vertical="distributed"/>
    </xf>
    <xf numFmtId="177" fontId="19" fillId="0" borderId="0" xfId="119" applyNumberFormat="1" applyFont="1" applyFill="1" applyAlignment="1">
      <alignment vertical="center"/>
    </xf>
    <xf numFmtId="0" fontId="7" fillId="0" borderId="0" xfId="119" applyNumberFormat="1" applyFont="1" applyFill="1" applyAlignment="1">
      <alignment vertical="center"/>
    </xf>
    <xf numFmtId="0" fontId="9" fillId="0" borderId="0" xfId="119" quotePrefix="1" applyNumberFormat="1" applyFont="1" applyFill="1" applyAlignment="1">
      <alignment horizontal="left" vertical="center"/>
    </xf>
    <xf numFmtId="0" fontId="9" fillId="0" borderId="0" xfId="119" applyNumberFormat="1" applyFont="1" applyFill="1" applyAlignment="1">
      <alignment horizontal="left" vertical="center"/>
    </xf>
    <xf numFmtId="0" fontId="9" fillId="0" borderId="0" xfId="119" applyNumberFormat="1" applyFont="1" applyAlignment="1">
      <alignment horizontal="left" vertical="center"/>
    </xf>
    <xf numFmtId="0" fontId="9" fillId="0" borderId="0" xfId="117" applyNumberFormat="1" applyFont="1" applyAlignment="1">
      <alignment horizontal="left" vertical="center"/>
    </xf>
    <xf numFmtId="0" fontId="9" fillId="0" borderId="2" xfId="119" applyNumberFormat="1" applyFont="1" applyBorder="1" applyAlignment="1">
      <alignment horizontal="left" vertical="center"/>
    </xf>
    <xf numFmtId="3" fontId="9" fillId="0" borderId="0" xfId="117" applyNumberFormat="1" applyFont="1" applyFill="1" applyAlignment="1">
      <alignment vertical="center"/>
    </xf>
    <xf numFmtId="3" fontId="9" fillId="0" borderId="0" xfId="117" applyNumberFormat="1" applyFont="1" applyBorder="1" applyAlignment="1">
      <alignment horizontal="left" vertical="center"/>
    </xf>
    <xf numFmtId="0" fontId="9" fillId="0" borderId="0" xfId="124" applyNumberFormat="1" applyFont="1" applyAlignment="1">
      <alignment horizontal="left" vertical="center"/>
    </xf>
    <xf numFmtId="0" fontId="7" fillId="0" borderId="0" xfId="119" applyNumberFormat="1" applyFont="1" applyFill="1"/>
    <xf numFmtId="3" fontId="17" fillId="0" borderId="0" xfId="117" applyNumberFormat="1" applyFont="1" applyFill="1" applyAlignment="1">
      <alignment vertical="center"/>
    </xf>
    <xf numFmtId="3" fontId="17" fillId="0" borderId="0" xfId="117" applyNumberFormat="1" applyFont="1" applyFill="1" applyBorder="1" applyAlignment="1">
      <alignment vertical="center"/>
    </xf>
    <xf numFmtId="177" fontId="17" fillId="0" borderId="0" xfId="119" applyNumberFormat="1" applyFont="1" applyFill="1" applyBorder="1" applyAlignment="1">
      <alignment vertical="center"/>
    </xf>
    <xf numFmtId="177" fontId="17" fillId="0" borderId="0" xfId="119" applyNumberFormat="1" applyFont="1" applyFill="1" applyAlignment="1">
      <alignment vertical="center"/>
    </xf>
    <xf numFmtId="0" fontId="10" fillId="0" borderId="7" xfId="119" applyNumberFormat="1" applyFont="1" applyFill="1" applyBorder="1" applyAlignment="1">
      <alignment horizontal="center" vertical="center"/>
    </xf>
    <xf numFmtId="3" fontId="9" fillId="0" borderId="0" xfId="117" applyFont="1" applyFill="1" applyBorder="1" applyAlignment="1">
      <alignment vertical="center"/>
    </xf>
    <xf numFmtId="3" fontId="9" fillId="0" borderId="0" xfId="117" applyFont="1" applyFill="1" applyAlignment="1">
      <alignment vertical="center"/>
    </xf>
    <xf numFmtId="3" fontId="9" fillId="0" borderId="4" xfId="117" applyFont="1" applyFill="1" applyBorder="1" applyAlignment="1">
      <alignment horizontal="center" vertical="center" wrapText="1" justifyLastLine="1"/>
    </xf>
    <xf numFmtId="0" fontId="7" fillId="0" borderId="0" xfId="119" applyNumberFormat="1" applyFont="1" applyFill="1" applyBorder="1" applyAlignment="1">
      <alignment horizontal="left" vertical="center"/>
    </xf>
    <xf numFmtId="0" fontId="11" fillId="0" borderId="0" xfId="119" applyNumberFormat="1" applyFont="1" applyFill="1" applyAlignment="1">
      <alignment horizontal="left"/>
    </xf>
    <xf numFmtId="0" fontId="11" fillId="0" borderId="0" xfId="119" applyNumberFormat="1" applyFont="1" applyFill="1" applyAlignment="1">
      <alignment horizontal="left" vertical="center"/>
    </xf>
    <xf numFmtId="0" fontId="7" fillId="0" borderId="0" xfId="119" applyNumberFormat="1" applyFont="1" applyFill="1" applyBorder="1" applyAlignment="1">
      <alignment horizontal="left"/>
    </xf>
    <xf numFmtId="0" fontId="12" fillId="0" borderId="0" xfId="119" applyNumberFormat="1" applyFont="1" applyFill="1" applyBorder="1" applyAlignment="1">
      <alignment horizontal="left" vertical="center"/>
    </xf>
    <xf numFmtId="0" fontId="12" fillId="0" borderId="0" xfId="119" applyNumberFormat="1" applyFont="1" applyFill="1" applyBorder="1" applyAlignment="1">
      <alignment vertical="center"/>
    </xf>
    <xf numFmtId="0" fontId="12" fillId="0" borderId="0" xfId="119" applyNumberFormat="1" applyFont="1" applyFill="1" applyAlignment="1">
      <alignment vertical="center"/>
    </xf>
    <xf numFmtId="0" fontId="9" fillId="0" borderId="0" xfId="119" applyNumberFormat="1" applyFont="1" applyFill="1" applyAlignment="1">
      <alignment horizontal="left"/>
    </xf>
    <xf numFmtId="0" fontId="10" fillId="0" borderId="0" xfId="119" applyNumberFormat="1" applyFont="1" applyFill="1" applyBorder="1" applyAlignment="1">
      <alignment horizontal="left"/>
    </xf>
    <xf numFmtId="0" fontId="7" fillId="0" borderId="0" xfId="119" applyNumberFormat="1" applyFont="1" applyFill="1" applyBorder="1"/>
    <xf numFmtId="3" fontId="9" fillId="0" borderId="2" xfId="119" applyNumberFormat="1" applyFont="1" applyBorder="1" applyAlignment="1">
      <alignment horizontal="right" vertical="distributed"/>
    </xf>
    <xf numFmtId="3" fontId="9" fillId="0" borderId="0" xfId="119" applyNumberFormat="1" applyFont="1" applyAlignment="1"/>
    <xf numFmtId="177" fontId="7" fillId="0" borderId="0" xfId="119" applyNumberFormat="1" applyFont="1" applyFill="1" applyBorder="1" applyAlignment="1">
      <alignment vertical="center"/>
    </xf>
    <xf numFmtId="3" fontId="9" fillId="0" borderId="2" xfId="117" applyFont="1" applyFill="1" applyBorder="1" applyAlignment="1">
      <alignment horizontal="distributed" vertical="center" wrapText="1"/>
    </xf>
    <xf numFmtId="4" fontId="9" fillId="0" borderId="2" xfId="117" applyNumberFormat="1" applyFont="1" applyFill="1" applyBorder="1" applyAlignment="1">
      <alignment horizontal="distributed" vertical="center" wrapText="1"/>
    </xf>
    <xf numFmtId="3" fontId="20" fillId="0" borderId="2" xfId="117" applyFont="1" applyFill="1" applyBorder="1" applyAlignment="1">
      <alignment horizontal="distributed" vertical="center" wrapText="1"/>
    </xf>
    <xf numFmtId="177" fontId="11" fillId="0" borderId="0" xfId="119" applyNumberFormat="1" applyFont="1" applyFill="1" applyAlignment="1">
      <alignment vertical="center"/>
    </xf>
    <xf numFmtId="177" fontId="9" fillId="0" borderId="2" xfId="119" applyNumberFormat="1" applyFont="1" applyFill="1" applyBorder="1" applyAlignment="1">
      <alignment vertical="center"/>
    </xf>
    <xf numFmtId="3" fontId="1" fillId="0" borderId="0" xfId="117" applyFont="1" applyFill="1">
      <alignment vertical="center"/>
    </xf>
    <xf numFmtId="177" fontId="9" fillId="0" borderId="8" xfId="119" applyNumberFormat="1" applyFont="1" applyFill="1" applyBorder="1" applyAlignment="1">
      <alignment horizontal="center" vertical="center" wrapText="1"/>
    </xf>
    <xf numFmtId="177" fontId="9" fillId="0" borderId="3" xfId="119" applyNumberFormat="1" applyFont="1" applyFill="1" applyBorder="1" applyAlignment="1">
      <alignment horizontal="center" vertical="center" wrapText="1"/>
    </xf>
    <xf numFmtId="0" fontId="9" fillId="0" borderId="6" xfId="119" applyNumberFormat="1" applyFont="1" applyFill="1" applyBorder="1" applyAlignment="1">
      <alignment horizontal="left" vertical="center"/>
    </xf>
    <xf numFmtId="0" fontId="9" fillId="0" borderId="6" xfId="119" applyNumberFormat="1" applyFont="1" applyFill="1" applyBorder="1" applyAlignment="1">
      <alignment horizontal="left" vertical="center" justifyLastLine="1"/>
    </xf>
    <xf numFmtId="181" fontId="9" fillId="0" borderId="0" xfId="119" applyNumberFormat="1" applyFont="1" applyFill="1" applyBorder="1" applyAlignment="1">
      <alignment horizontal="right" vertical="center" wrapText="1"/>
    </xf>
    <xf numFmtId="181" fontId="9" fillId="0" borderId="0" xfId="119" applyNumberFormat="1" applyFont="1" applyFill="1" applyBorder="1" applyAlignment="1">
      <alignment horizontal="right" vertical="center"/>
    </xf>
    <xf numFmtId="0" fontId="9" fillId="0" borderId="3" xfId="119" applyNumberFormat="1" applyFont="1" applyFill="1" applyBorder="1" applyAlignment="1">
      <alignment vertical="center" wrapText="1"/>
    </xf>
    <xf numFmtId="181" fontId="9" fillId="0" borderId="2" xfId="119" applyNumberFormat="1" applyFont="1" applyFill="1" applyBorder="1" applyAlignment="1">
      <alignment horizontal="right" vertical="center" wrapText="1"/>
    </xf>
    <xf numFmtId="181" fontId="9" fillId="0" borderId="2" xfId="119" applyNumberFormat="1" applyFont="1" applyFill="1" applyBorder="1" applyAlignment="1">
      <alignment horizontal="right" vertical="center"/>
    </xf>
    <xf numFmtId="0" fontId="9" fillId="0" borderId="0" xfId="119" applyNumberFormat="1" applyFont="1" applyFill="1" applyBorder="1" applyAlignment="1">
      <alignment horizontal="left" vertical="center"/>
    </xf>
    <xf numFmtId="0" fontId="9" fillId="0" borderId="0" xfId="119" applyNumberFormat="1" applyFont="1" applyFill="1" applyBorder="1" applyAlignment="1">
      <alignment horizontal="left"/>
    </xf>
    <xf numFmtId="0" fontId="9" fillId="0" borderId="0" xfId="119" quotePrefix="1" applyNumberFormat="1" applyFont="1" applyFill="1" applyAlignment="1">
      <alignment horizontal="left"/>
    </xf>
    <xf numFmtId="181" fontId="9" fillId="0" borderId="0" xfId="119" applyNumberFormat="1" applyFont="1" applyFill="1" applyBorder="1" applyAlignment="1">
      <alignment horizontal="left"/>
    </xf>
    <xf numFmtId="177" fontId="9" fillId="0" borderId="0" xfId="119" applyNumberFormat="1" applyFont="1" applyFill="1" applyAlignment="1"/>
    <xf numFmtId="0" fontId="1" fillId="0" borderId="0" xfId="119" applyNumberFormat="1" applyFont="1" applyFill="1"/>
    <xf numFmtId="177" fontId="1" fillId="0" borderId="0" xfId="119" applyNumberFormat="1" applyFont="1" applyFill="1"/>
    <xf numFmtId="3" fontId="9" fillId="0" borderId="6" xfId="117" applyNumberFormat="1" applyFont="1" applyBorder="1" applyAlignment="1">
      <alignment horizontal="left" vertical="center"/>
    </xf>
    <xf numFmtId="177" fontId="9" fillId="0" borderId="9" xfId="119" applyNumberFormat="1" applyFont="1" applyFill="1" applyBorder="1" applyAlignment="1">
      <alignment horizontal="center" vertical="center" wrapText="1"/>
    </xf>
    <xf numFmtId="0" fontId="9" fillId="0" borderId="6" xfId="119" applyNumberFormat="1" applyFont="1" applyFill="1" applyBorder="1" applyAlignment="1">
      <alignment horizontal="left" vertical="center" wrapText="1"/>
    </xf>
    <xf numFmtId="177" fontId="9" fillId="0" borderId="4" xfId="119" applyNumberFormat="1" applyFont="1" applyFill="1" applyBorder="1" applyAlignment="1">
      <alignment horizontal="center" vertical="center" wrapText="1"/>
    </xf>
    <xf numFmtId="177" fontId="9" fillId="0" borderId="7" xfId="119" applyNumberFormat="1" applyFont="1" applyFill="1" applyBorder="1" applyAlignment="1">
      <alignment horizontal="center" vertical="center" wrapText="1"/>
    </xf>
    <xf numFmtId="3" fontId="9" fillId="0" borderId="0" xfId="117" applyNumberFormat="1" applyFont="1" applyFill="1" applyBorder="1" applyAlignment="1">
      <alignment vertical="center"/>
    </xf>
    <xf numFmtId="181" fontId="9" fillId="0" borderId="0" xfId="117" applyNumberFormat="1" applyFont="1" applyFill="1" applyBorder="1" applyAlignment="1">
      <alignment horizontal="right" vertical="center"/>
    </xf>
    <xf numFmtId="181" fontId="9" fillId="0" borderId="0" xfId="117" applyNumberFormat="1" applyFont="1" applyFill="1" applyBorder="1" applyAlignment="1">
      <alignment vertical="center"/>
    </xf>
    <xf numFmtId="181" fontId="9" fillId="0" borderId="0" xfId="117" applyNumberFormat="1" applyFont="1" applyFill="1" applyAlignment="1">
      <alignment vertical="center"/>
    </xf>
    <xf numFmtId="3" fontId="9" fillId="0" borderId="6" xfId="117" applyNumberFormat="1" applyFont="1" applyFill="1" applyBorder="1" applyAlignment="1">
      <alignment horizontal="left" vertical="center"/>
    </xf>
    <xf numFmtId="0" fontId="9" fillId="0" borderId="3" xfId="119" applyNumberFormat="1" applyFont="1" applyFill="1" applyBorder="1" applyAlignment="1">
      <alignment horizontal="left" vertical="center"/>
    </xf>
    <xf numFmtId="0" fontId="9" fillId="0" borderId="0" xfId="119" applyNumberFormat="1" applyFont="1" applyFill="1" applyAlignment="1"/>
    <xf numFmtId="177" fontId="0" fillId="0" borderId="0" xfId="119" applyNumberFormat="1" applyFont="1" applyFill="1"/>
    <xf numFmtId="3" fontId="9" fillId="0" borderId="3" xfId="117" applyNumberFormat="1" applyFont="1" applyFill="1" applyBorder="1" applyAlignment="1">
      <alignment horizontal="left"/>
    </xf>
    <xf numFmtId="181" fontId="9" fillId="0" borderId="2" xfId="117" applyNumberFormat="1" applyFont="1" applyFill="1" applyBorder="1" applyAlignment="1">
      <alignment horizontal="right"/>
    </xf>
    <xf numFmtId="3" fontId="17" fillId="0" borderId="0" xfId="117" applyNumberFormat="1" applyFont="1" applyFill="1" applyBorder="1" applyAlignment="1">
      <alignment horizontal="center" vertical="top"/>
    </xf>
    <xf numFmtId="3" fontId="21" fillId="0" borderId="0" xfId="117" applyNumberFormat="1" applyFont="1" applyFill="1" applyBorder="1" applyAlignment="1">
      <alignment horizontal="center" vertical="top"/>
    </xf>
    <xf numFmtId="0" fontId="17" fillId="0" borderId="0" xfId="119" quotePrefix="1" applyNumberFormat="1" applyFont="1" applyFill="1" applyBorder="1" applyAlignment="1">
      <alignment horizontal="center" vertical="top"/>
    </xf>
    <xf numFmtId="177" fontId="17" fillId="0" borderId="0" xfId="119" applyNumberFormat="1" applyFont="1" applyFill="1" applyBorder="1" applyAlignment="1">
      <alignment horizontal="center" vertical="top"/>
    </xf>
    <xf numFmtId="3" fontId="9" fillId="0" borderId="2" xfId="117" applyFont="1" applyFill="1" applyBorder="1" applyAlignment="1">
      <alignment horizontal="right" vertical="center" wrapText="1" indent="2"/>
    </xf>
    <xf numFmtId="4" fontId="9" fillId="0" borderId="2" xfId="117" applyNumberFormat="1" applyFont="1" applyFill="1" applyBorder="1" applyAlignment="1">
      <alignment horizontal="right" vertical="center" wrapText="1" indent="2"/>
    </xf>
    <xf numFmtId="181" fontId="9" fillId="0" borderId="2" xfId="117" applyNumberFormat="1" applyFont="1" applyFill="1" applyBorder="1" applyAlignment="1">
      <alignment horizontal="right" vertical="center" wrapText="1" indent="2"/>
    </xf>
    <xf numFmtId="177" fontId="9" fillId="0" borderId="6" xfId="119" applyNumberFormat="1" applyFont="1" applyBorder="1" applyAlignment="1">
      <alignment horizontal="left" vertical="center"/>
    </xf>
    <xf numFmtId="177" fontId="9" fillId="0" borderId="0" xfId="119" quotePrefix="1" applyNumberFormat="1" applyFont="1" applyBorder="1" applyAlignment="1">
      <alignment vertical="distributed"/>
    </xf>
    <xf numFmtId="3" fontId="1" fillId="0" borderId="0" xfId="117" applyFont="1">
      <alignment vertical="center"/>
    </xf>
    <xf numFmtId="3" fontId="1" fillId="0" borderId="0" xfId="117" applyNumberFormat="1" applyFont="1">
      <alignment vertical="center"/>
    </xf>
    <xf numFmtId="3" fontId="1" fillId="0" borderId="0" xfId="117" applyFont="1" applyBorder="1">
      <alignment vertical="center"/>
    </xf>
    <xf numFmtId="181" fontId="9" fillId="0" borderId="0" xfId="119" quotePrefix="1" applyNumberFormat="1" applyFont="1" applyBorder="1" applyAlignment="1">
      <alignment vertical="distributed"/>
    </xf>
    <xf numFmtId="177" fontId="9" fillId="0" borderId="2" xfId="119" applyNumberFormat="1" applyFont="1" applyFill="1" applyBorder="1" applyAlignment="1">
      <alignment horizontal="center" vertical="center" wrapText="1"/>
    </xf>
    <xf numFmtId="0" fontId="9" fillId="0" borderId="10" xfId="119" applyNumberFormat="1" applyFont="1" applyFill="1" applyBorder="1" applyAlignment="1">
      <alignment horizontal="left" vertical="center"/>
    </xf>
    <xf numFmtId="0" fontId="9" fillId="0" borderId="11" xfId="119" applyNumberFormat="1" applyFont="1" applyFill="1" applyBorder="1" applyAlignment="1">
      <alignment horizontal="left" vertical="center"/>
    </xf>
    <xf numFmtId="181" fontId="9" fillId="0" borderId="12" xfId="119" applyNumberFormat="1" applyFont="1" applyFill="1" applyBorder="1" applyAlignment="1">
      <alignment horizontal="right" vertical="distributed"/>
    </xf>
    <xf numFmtId="0" fontId="9" fillId="0" borderId="8" xfId="119" applyNumberFormat="1" applyFont="1" applyFill="1" applyBorder="1" applyAlignment="1">
      <alignment horizontal="left" vertical="center"/>
    </xf>
    <xf numFmtId="185" fontId="9" fillId="0" borderId="6" xfId="0" applyNumberFormat="1" applyFont="1" applyFill="1" applyBorder="1" applyAlignment="1">
      <alignment horizontal="left" vertical="center"/>
    </xf>
    <xf numFmtId="3" fontId="9" fillId="0" borderId="11" xfId="117" applyNumberFormat="1" applyFont="1" applyFill="1" applyBorder="1" applyAlignment="1">
      <alignment horizontal="left" vertical="center"/>
    </xf>
    <xf numFmtId="177" fontId="8" fillId="0" borderId="0" xfId="119" applyNumberFormat="1" applyFont="1" applyBorder="1" applyAlignment="1">
      <alignment horizontal="center" vertical="center"/>
    </xf>
    <xf numFmtId="3" fontId="9" fillId="0" borderId="2" xfId="117" applyFont="1" applyFill="1" applyBorder="1" applyAlignment="1">
      <alignment horizontal="right" vertical="center" wrapText="1" indent="3"/>
    </xf>
    <xf numFmtId="4" fontId="9" fillId="0" borderId="2" xfId="117" applyNumberFormat="1" applyFont="1" applyFill="1" applyBorder="1" applyAlignment="1">
      <alignment horizontal="right" vertical="center" wrapText="1" indent="3"/>
    </xf>
    <xf numFmtId="4" fontId="9" fillId="0" borderId="0" xfId="117" applyNumberFormat="1" applyFont="1" applyFill="1" applyBorder="1" applyAlignment="1">
      <alignment vertical="center" wrapText="1"/>
    </xf>
    <xf numFmtId="3" fontId="9" fillId="0" borderId="0" xfId="117" applyFont="1" applyFill="1" applyBorder="1" applyAlignment="1">
      <alignment vertical="center" wrapText="1"/>
    </xf>
    <xf numFmtId="3" fontId="9" fillId="0" borderId="12" xfId="117" applyFont="1" applyFill="1" applyBorder="1" applyAlignment="1">
      <alignment vertical="center" wrapText="1"/>
    </xf>
    <xf numFmtId="3" fontId="9" fillId="0" borderId="2" xfId="117" applyFont="1" applyFill="1" applyBorder="1" applyAlignment="1">
      <alignment vertical="center" wrapText="1"/>
    </xf>
    <xf numFmtId="4" fontId="9" fillId="0" borderId="2" xfId="117" applyNumberFormat="1" applyFont="1" applyFill="1" applyBorder="1" applyAlignment="1">
      <alignment vertical="center" wrapText="1"/>
    </xf>
    <xf numFmtId="181" fontId="9" fillId="0" borderId="2" xfId="117" applyNumberFormat="1" applyFont="1" applyFill="1" applyBorder="1" applyAlignment="1">
      <alignment vertical="center" wrapText="1"/>
    </xf>
    <xf numFmtId="3" fontId="9" fillId="0" borderId="10" xfId="117" applyNumberFormat="1" applyFont="1" applyBorder="1" applyAlignment="1">
      <alignment horizontal="left" vertical="center"/>
    </xf>
    <xf numFmtId="3" fontId="9" fillId="0" borderId="11" xfId="117" applyNumberFormat="1" applyFont="1" applyBorder="1" applyAlignment="1">
      <alignment horizontal="left" vertical="center"/>
    </xf>
    <xf numFmtId="177" fontId="7" fillId="0" borderId="0" xfId="119" applyNumberFormat="1" applyFont="1" applyBorder="1" applyAlignment="1">
      <alignment vertical="center"/>
    </xf>
    <xf numFmtId="177" fontId="8" fillId="0" borderId="0" xfId="119" applyNumberFormat="1" applyFont="1" applyBorder="1" applyAlignment="1">
      <alignment vertical="center"/>
    </xf>
    <xf numFmtId="177" fontId="8" fillId="0" borderId="0" xfId="119" applyNumberFormat="1" applyFont="1" applyBorder="1" applyAlignment="1">
      <alignment vertical="top"/>
    </xf>
    <xf numFmtId="3" fontId="8" fillId="0" borderId="0" xfId="119" applyNumberFormat="1" applyFont="1" applyBorder="1" applyAlignment="1">
      <alignment vertical="top"/>
    </xf>
    <xf numFmtId="185" fontId="9" fillId="0" borderId="0" xfId="0" applyNumberFormat="1" applyFont="1" applyFill="1" applyBorder="1" applyAlignment="1">
      <alignment horizontal="left" vertical="center"/>
    </xf>
    <xf numFmtId="177" fontId="9" fillId="0" borderId="13" xfId="119" applyNumberFormat="1" applyFont="1" applyFill="1" applyBorder="1" applyAlignment="1">
      <alignment horizontal="center" vertical="center" wrapText="1"/>
    </xf>
    <xf numFmtId="3" fontId="9" fillId="0" borderId="13" xfId="117" applyFont="1" applyFill="1" applyBorder="1" applyAlignment="1">
      <alignment horizontal="center" vertical="center" wrapText="1" justifyLastLine="1"/>
    </xf>
    <xf numFmtId="3" fontId="9" fillId="0" borderId="4" xfId="117" applyNumberFormat="1" applyFont="1" applyFill="1" applyBorder="1" applyAlignment="1">
      <alignment horizontal="center" vertical="center" wrapText="1"/>
    </xf>
    <xf numFmtId="3" fontId="9" fillId="0" borderId="7" xfId="117" applyNumberFormat="1" applyFont="1" applyFill="1" applyBorder="1" applyAlignment="1">
      <alignment horizontal="center" vertical="center" wrapText="1"/>
    </xf>
    <xf numFmtId="3" fontId="9" fillId="0" borderId="9" xfId="117" applyNumberFormat="1" applyFont="1" applyFill="1" applyBorder="1" applyAlignment="1">
      <alignment horizontal="center" vertical="center" wrapText="1"/>
    </xf>
    <xf numFmtId="3" fontId="9" fillId="0" borderId="2" xfId="117" applyFont="1" applyFill="1" applyBorder="1" applyAlignment="1">
      <alignment vertical="center"/>
    </xf>
    <xf numFmtId="3" fontId="9" fillId="0" borderId="3" xfId="117" applyFont="1" applyFill="1" applyBorder="1" applyAlignment="1">
      <alignment vertical="center"/>
    </xf>
    <xf numFmtId="3" fontId="9" fillId="0" borderId="0" xfId="117" applyFont="1" applyFill="1" applyBorder="1" applyAlignment="1">
      <alignment horizontal="right" vertical="center" wrapText="1"/>
    </xf>
    <xf numFmtId="4" fontId="9" fillId="0" borderId="0" xfId="117" applyNumberFormat="1" applyFont="1" applyFill="1" applyBorder="1" applyAlignment="1">
      <alignment horizontal="right" vertical="center" wrapText="1"/>
    </xf>
    <xf numFmtId="3" fontId="9" fillId="0" borderId="0" xfId="117" applyNumberFormat="1" applyFont="1" applyFill="1" applyAlignment="1">
      <alignment horizontal="right" vertical="center"/>
    </xf>
    <xf numFmtId="3" fontId="9" fillId="0" borderId="7" xfId="117" applyFont="1" applyFill="1" applyBorder="1" applyAlignment="1">
      <alignment horizontal="center" vertical="center" wrapText="1" justifyLastLine="1"/>
    </xf>
    <xf numFmtId="177" fontId="8" fillId="0" borderId="0" xfId="119" applyNumberFormat="1" applyFont="1" applyAlignment="1">
      <alignment vertical="top"/>
    </xf>
    <xf numFmtId="177" fontId="9" fillId="0" borderId="0" xfId="119" quotePrefix="1" applyNumberFormat="1" applyFont="1" applyFill="1" applyBorder="1" applyAlignment="1">
      <alignment vertical="distributed"/>
    </xf>
    <xf numFmtId="177" fontId="9" fillId="0" borderId="14" xfId="119" applyNumberFormat="1" applyFont="1" applyFill="1" applyBorder="1" applyAlignment="1">
      <alignment horizontal="center" vertical="center" wrapText="1"/>
    </xf>
    <xf numFmtId="3" fontId="9" fillId="0" borderId="7" xfId="117" quotePrefix="1" applyNumberFormat="1" applyFont="1" applyFill="1" applyBorder="1" applyAlignment="1">
      <alignment horizontal="center" vertical="center" wrapText="1"/>
    </xf>
    <xf numFmtId="0" fontId="9" fillId="0" borderId="6" xfId="120" applyNumberFormat="1" applyFont="1" applyFill="1" applyBorder="1" applyAlignment="1">
      <alignment horizontal="left" vertical="center"/>
    </xf>
    <xf numFmtId="0" fontId="9" fillId="0" borderId="0" xfId="120" applyNumberFormat="1" applyFont="1" applyFill="1" applyBorder="1" applyAlignment="1">
      <alignment horizontal="left" vertical="center"/>
    </xf>
    <xf numFmtId="0" fontId="9" fillId="0" borderId="0" xfId="119" quotePrefix="1" applyNumberFormat="1" applyFont="1" applyFill="1" applyAlignment="1">
      <alignment vertical="center"/>
    </xf>
    <xf numFmtId="0" fontId="40" fillId="0" borderId="0" xfId="0" applyFont="1" applyAlignment="1">
      <alignment horizontal="right"/>
    </xf>
    <xf numFmtId="177" fontId="9" fillId="0" borderId="4" xfId="119" applyNumberFormat="1" applyFont="1" applyBorder="1" applyAlignment="1">
      <alignment horizontal="center" vertical="top" wrapText="1"/>
    </xf>
    <xf numFmtId="177" fontId="9" fillId="0" borderId="13" xfId="119" applyNumberFormat="1" applyFont="1" applyBorder="1" applyAlignment="1">
      <alignment horizontal="center" vertical="top" wrapText="1"/>
    </xf>
    <xf numFmtId="177" fontId="9" fillId="0" borderId="7" xfId="119" applyNumberFormat="1" applyFont="1" applyBorder="1" applyAlignment="1">
      <alignment horizontal="center" vertical="top" wrapText="1"/>
    </xf>
    <xf numFmtId="181" fontId="9" fillId="0" borderId="0" xfId="117" applyNumberFormat="1" applyFont="1" applyFill="1" applyBorder="1" applyAlignment="1">
      <alignment horizontal="right" vertical="center" wrapText="1"/>
    </xf>
    <xf numFmtId="181" fontId="9" fillId="0" borderId="2" xfId="119" applyNumberFormat="1" applyFont="1" applyFill="1" applyBorder="1" applyAlignment="1">
      <alignment horizontal="right" vertical="distributed"/>
    </xf>
    <xf numFmtId="3" fontId="8" fillId="0" borderId="0" xfId="117" applyFont="1" applyFill="1" applyAlignment="1">
      <alignment vertical="center"/>
    </xf>
    <xf numFmtId="3" fontId="8" fillId="0" borderId="0" xfId="117" applyFont="1" applyFill="1" applyBorder="1" applyAlignment="1">
      <alignment vertical="center"/>
    </xf>
    <xf numFmtId="3" fontId="9" fillId="0" borderId="0" xfId="117" applyFont="1" applyFill="1" applyAlignment="1">
      <alignment horizontal="center" vertical="center"/>
    </xf>
    <xf numFmtId="3" fontId="7" fillId="0" borderId="0" xfId="117" applyFont="1" applyFill="1">
      <alignment vertical="center"/>
    </xf>
    <xf numFmtId="0" fontId="9" fillId="0" borderId="0" xfId="117" applyNumberFormat="1" applyFont="1" applyFill="1" applyBorder="1" applyAlignment="1">
      <alignment horizontal="right" vertical="center" wrapText="1"/>
    </xf>
    <xf numFmtId="0" fontId="17" fillId="0" borderId="0" xfId="120" quotePrefix="1" applyNumberFormat="1" applyFont="1" applyFill="1" applyBorder="1" applyAlignment="1">
      <alignment horizontal="center" vertical="top"/>
    </xf>
    <xf numFmtId="177" fontId="15" fillId="0" borderId="0" xfId="120" applyNumberFormat="1" applyFont="1" applyFill="1" applyAlignment="1">
      <alignment vertical="center"/>
    </xf>
    <xf numFmtId="0" fontId="18" fillId="0" borderId="0" xfId="0" applyFont="1" applyFill="1" applyBorder="1" applyAlignment="1">
      <alignment horizontal="center" vertical="top"/>
    </xf>
    <xf numFmtId="177" fontId="15" fillId="0" borderId="0" xfId="120" applyNumberFormat="1" applyFont="1" applyFill="1" applyBorder="1" applyAlignment="1">
      <alignment vertical="center"/>
    </xf>
    <xf numFmtId="177" fontId="7" fillId="0" borderId="0" xfId="120" applyNumberFormat="1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177" fontId="9" fillId="0" borderId="4" xfId="120" applyNumberFormat="1" applyFont="1" applyFill="1" applyBorder="1" applyAlignment="1">
      <alignment horizontal="center" vertical="center" wrapText="1"/>
    </xf>
    <xf numFmtId="177" fontId="9" fillId="0" borderId="7" xfId="120" applyNumberFormat="1" applyFont="1" applyFill="1" applyBorder="1" applyAlignment="1">
      <alignment horizontal="center" vertical="center" wrapText="1"/>
    </xf>
    <xf numFmtId="177" fontId="9" fillId="0" borderId="13" xfId="120" applyNumberFormat="1" applyFont="1" applyFill="1" applyBorder="1" applyAlignment="1">
      <alignment horizontal="center" vertical="center" wrapText="1"/>
    </xf>
    <xf numFmtId="177" fontId="9" fillId="0" borderId="0" xfId="120" applyNumberFormat="1" applyFont="1" applyFill="1" applyBorder="1" applyAlignment="1">
      <alignment horizontal="left" vertical="center"/>
    </xf>
    <xf numFmtId="177" fontId="7" fillId="0" borderId="0" xfId="120" applyNumberFormat="1" applyFont="1" applyFill="1" applyBorder="1" applyAlignment="1">
      <alignment vertical="center"/>
    </xf>
    <xf numFmtId="177" fontId="9" fillId="0" borderId="6" xfId="120" quotePrefix="1" applyNumberFormat="1" applyFont="1" applyFill="1" applyBorder="1" applyAlignment="1">
      <alignment horizontal="left" vertical="center"/>
    </xf>
    <xf numFmtId="177" fontId="9" fillId="0" borderId="0" xfId="120" quotePrefix="1" applyNumberFormat="1" applyFont="1" applyFill="1" applyBorder="1" applyAlignment="1">
      <alignment horizontal="left" vertical="center"/>
    </xf>
    <xf numFmtId="3" fontId="9" fillId="0" borderId="15" xfId="117" quotePrefix="1" applyFont="1" applyFill="1" applyBorder="1" applyAlignment="1">
      <alignment vertical="center" justifyLastLine="1"/>
    </xf>
    <xf numFmtId="0" fontId="9" fillId="0" borderId="0" xfId="120" applyNumberFormat="1" applyFont="1" applyFill="1" applyBorder="1" applyAlignment="1">
      <alignment vertical="center"/>
    </xf>
    <xf numFmtId="0" fontId="7" fillId="0" borderId="0" xfId="120" applyNumberFormat="1" applyFont="1" applyFill="1" applyAlignment="1">
      <alignment vertical="center"/>
    </xf>
    <xf numFmtId="177" fontId="9" fillId="0" borderId="0" xfId="120" applyNumberFormat="1" applyFont="1" applyFill="1" applyAlignment="1">
      <alignment vertical="center"/>
    </xf>
    <xf numFmtId="177" fontId="1" fillId="0" borderId="0" xfId="120" applyNumberFormat="1" applyFont="1" applyFill="1" applyAlignment="1">
      <alignment vertical="center"/>
    </xf>
    <xf numFmtId="41" fontId="9" fillId="0" borderId="0" xfId="119" applyNumberFormat="1" applyFont="1" applyFill="1" applyBorder="1" applyAlignment="1">
      <alignment horizontal="right" vertical="center" wrapText="1"/>
    </xf>
    <xf numFmtId="41" fontId="9" fillId="0" borderId="0" xfId="119" applyNumberFormat="1" applyFont="1" applyFill="1" applyAlignment="1">
      <alignment vertical="center"/>
    </xf>
    <xf numFmtId="3" fontId="1" fillId="0" borderId="0" xfId="117" applyNumberFormat="1" applyFont="1" applyAlignment="1">
      <alignment vertical="center"/>
    </xf>
    <xf numFmtId="3" fontId="1" fillId="0" borderId="0" xfId="124" applyNumberFormat="1" applyFont="1" applyAlignment="1">
      <alignment vertical="center"/>
    </xf>
    <xf numFmtId="181" fontId="41" fillId="0" borderId="0" xfId="119" quotePrefix="1" applyNumberFormat="1" applyFont="1" applyBorder="1" applyAlignment="1">
      <alignment vertical="distributed"/>
    </xf>
    <xf numFmtId="177" fontId="41" fillId="0" borderId="0" xfId="119" quotePrefix="1" applyNumberFormat="1" applyFont="1" applyBorder="1" applyAlignment="1">
      <alignment vertical="distributed"/>
    </xf>
    <xf numFmtId="182" fontId="9" fillId="0" borderId="6" xfId="0" applyNumberFormat="1" applyFont="1" applyFill="1" applyBorder="1" applyAlignment="1">
      <alignment vertical="center"/>
    </xf>
    <xf numFmtId="0" fontId="9" fillId="0" borderId="0" xfId="117" applyNumberFormat="1" applyFont="1" applyFill="1" applyAlignment="1">
      <alignment horizontal="left" vertical="center"/>
    </xf>
    <xf numFmtId="0" fontId="42" fillId="0" borderId="0" xfId="0" applyFont="1" applyFill="1"/>
    <xf numFmtId="0" fontId="9" fillId="0" borderId="15" xfId="119" quotePrefix="1" applyNumberFormat="1" applyFont="1" applyFill="1" applyBorder="1" applyAlignment="1">
      <alignment horizontal="left" vertical="center"/>
    </xf>
    <xf numFmtId="0" fontId="9" fillId="0" borderId="15" xfId="119" applyNumberFormat="1" applyFont="1" applyFill="1" applyBorder="1" applyAlignment="1">
      <alignment vertical="center"/>
    </xf>
    <xf numFmtId="177" fontId="7" fillId="0" borderId="15" xfId="119" applyNumberFormat="1" applyFont="1" applyFill="1" applyBorder="1" applyAlignment="1">
      <alignment vertical="center"/>
    </xf>
    <xf numFmtId="177" fontId="9" fillId="0" borderId="15" xfId="119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horizontal="left" vertical="center"/>
    </xf>
    <xf numFmtId="41" fontId="9" fillId="0" borderId="2" xfId="119" applyNumberFormat="1" applyFont="1" applyFill="1" applyBorder="1" applyAlignment="1">
      <alignment horizontal="right" vertical="center" wrapText="1"/>
    </xf>
    <xf numFmtId="0" fontId="9" fillId="0" borderId="0" xfId="0" applyFont="1" applyFill="1" applyAlignment="1"/>
    <xf numFmtId="3" fontId="17" fillId="0" borderId="0" xfId="117" quotePrefix="1" applyFont="1" applyFill="1" applyBorder="1" applyAlignment="1">
      <alignment horizontal="center" vertical="top"/>
    </xf>
    <xf numFmtId="3" fontId="17" fillId="0" borderId="0" xfId="117" applyFont="1" applyFill="1" applyBorder="1" applyAlignment="1">
      <alignment horizontal="center" vertical="top"/>
    </xf>
    <xf numFmtId="3" fontId="9" fillId="0" borderId="9" xfId="117" applyFont="1" applyFill="1" applyBorder="1" applyAlignment="1">
      <alignment horizontal="center" vertical="center" wrapText="1"/>
    </xf>
    <xf numFmtId="0" fontId="9" fillId="0" borderId="6" xfId="117" applyNumberFormat="1" applyFont="1" applyFill="1" applyBorder="1" applyAlignment="1">
      <alignment horizontal="left" vertical="center"/>
    </xf>
    <xf numFmtId="0" fontId="9" fillId="0" borderId="10" xfId="117" applyNumberFormat="1" applyFont="1" applyFill="1" applyBorder="1" applyAlignment="1">
      <alignment horizontal="left" vertical="center"/>
    </xf>
    <xf numFmtId="0" fontId="9" fillId="0" borderId="11" xfId="117" applyNumberFormat="1" applyFont="1" applyFill="1" applyBorder="1" applyAlignment="1">
      <alignment horizontal="left" vertical="center"/>
    </xf>
    <xf numFmtId="0" fontId="9" fillId="0" borderId="6" xfId="117" applyNumberFormat="1" applyFont="1" applyFill="1" applyBorder="1" applyAlignment="1">
      <alignment vertical="center"/>
    </xf>
    <xf numFmtId="0" fontId="9" fillId="0" borderId="11" xfId="117" applyNumberFormat="1" applyFont="1" applyFill="1" applyBorder="1" applyAlignment="1">
      <alignment vertical="center"/>
    </xf>
    <xf numFmtId="0" fontId="9" fillId="0" borderId="8" xfId="117" applyNumberFormat="1" applyFont="1" applyFill="1" applyBorder="1" applyAlignment="1"/>
    <xf numFmtId="3" fontId="9" fillId="0" borderId="0" xfId="117" applyFont="1" applyFill="1" applyBorder="1">
      <alignment vertical="center"/>
    </xf>
    <xf numFmtId="3" fontId="7" fillId="0" borderId="0" xfId="117" applyFont="1" applyFill="1" applyBorder="1">
      <alignment vertical="center"/>
    </xf>
    <xf numFmtId="0" fontId="1" fillId="0" borderId="0" xfId="0" applyFont="1" applyFill="1" applyBorder="1"/>
    <xf numFmtId="0" fontId="22" fillId="0" borderId="0" xfId="0" applyFont="1" applyFill="1" applyBorder="1" applyAlignment="1">
      <alignment horizontal="center" vertical="top"/>
    </xf>
    <xf numFmtId="178" fontId="9" fillId="0" borderId="2" xfId="119" applyNumberFormat="1" applyFont="1" applyFill="1" applyBorder="1" applyAlignment="1">
      <alignment horizontal="center" vertical="distributed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119" applyNumberFormat="1" applyFont="1" applyFill="1" applyAlignment="1">
      <alignment horizontal="left" vertical="center"/>
    </xf>
    <xf numFmtId="0" fontId="1" fillId="0" borderId="0" xfId="119" applyNumberFormat="1" applyFont="1" applyFill="1" applyBorder="1" applyAlignment="1">
      <alignment horizontal="left" vertical="center"/>
    </xf>
    <xf numFmtId="177" fontId="1" fillId="0" borderId="0" xfId="119" applyNumberFormat="1" applyFont="1" applyFill="1" applyAlignment="1">
      <alignment vertical="center"/>
    </xf>
    <xf numFmtId="177" fontId="1" fillId="0" borderId="0" xfId="119" applyNumberFormat="1" applyFont="1" applyFill="1" applyBorder="1" applyAlignment="1">
      <alignment vertical="center"/>
    </xf>
    <xf numFmtId="0" fontId="9" fillId="0" borderId="2" xfId="119" applyNumberFormat="1" applyFont="1" applyFill="1" applyBorder="1" applyAlignment="1">
      <alignment horizontal="left" vertical="center"/>
    </xf>
    <xf numFmtId="177" fontId="7" fillId="0" borderId="2" xfId="119" applyNumberFormat="1" applyFont="1" applyFill="1" applyBorder="1" applyAlignment="1">
      <alignment vertical="center"/>
    </xf>
    <xf numFmtId="177" fontId="8" fillId="0" borderId="0" xfId="119" applyNumberFormat="1" applyFont="1" applyFill="1" applyBorder="1" applyAlignment="1">
      <alignment horizontal="center" vertical="center"/>
    </xf>
    <xf numFmtId="177" fontId="8" fillId="0" borderId="2" xfId="119" applyNumberFormat="1" applyFont="1" applyFill="1" applyBorder="1" applyAlignment="1">
      <alignment vertical="center"/>
    </xf>
    <xf numFmtId="177" fontId="8" fillId="0" borderId="2" xfId="119" applyNumberFormat="1" applyFont="1" applyFill="1" applyBorder="1" applyAlignment="1">
      <alignment vertical="top"/>
    </xf>
    <xf numFmtId="3" fontId="8" fillId="0" borderId="2" xfId="119" applyNumberFormat="1" applyFont="1" applyFill="1" applyBorder="1" applyAlignment="1">
      <alignment vertical="top"/>
    </xf>
    <xf numFmtId="177" fontId="8" fillId="0" borderId="2" xfId="119" applyNumberFormat="1" applyFont="1" applyFill="1" applyBorder="1" applyAlignment="1">
      <alignment horizontal="centerContinuous" vertical="center"/>
    </xf>
    <xf numFmtId="0" fontId="9" fillId="0" borderId="2" xfId="119" applyNumberFormat="1" applyFont="1" applyFill="1" applyBorder="1" applyAlignment="1">
      <alignment horizontal="right" vertical="center"/>
    </xf>
    <xf numFmtId="177" fontId="9" fillId="0" borderId="16" xfId="119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 justifyLastLine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177" fontId="9" fillId="0" borderId="8" xfId="119" applyNumberFormat="1" applyFont="1" applyFill="1" applyBorder="1" applyAlignment="1">
      <alignment horizontal="center" vertical="top" wrapText="1"/>
    </xf>
    <xf numFmtId="177" fontId="9" fillId="0" borderId="12" xfId="119" applyNumberFormat="1" applyFont="1" applyFill="1" applyBorder="1" applyAlignment="1">
      <alignment horizontal="center" vertical="top" wrapText="1"/>
    </xf>
    <xf numFmtId="177" fontId="9" fillId="0" borderId="3" xfId="119" applyNumberFormat="1" applyFont="1" applyFill="1" applyBorder="1" applyAlignment="1">
      <alignment horizontal="center" vertical="top" wrapText="1"/>
    </xf>
    <xf numFmtId="177" fontId="9" fillId="0" borderId="6" xfId="119" applyNumberFormat="1" applyFont="1" applyFill="1" applyBorder="1" applyAlignment="1">
      <alignment horizontal="left" vertical="center"/>
    </xf>
    <xf numFmtId="181" fontId="9" fillId="0" borderId="0" xfId="119" quotePrefix="1" applyNumberFormat="1" applyFont="1" applyFill="1" applyBorder="1" applyAlignment="1">
      <alignment vertical="distributed"/>
    </xf>
    <xf numFmtId="3" fontId="9" fillId="0" borderId="0" xfId="119" applyNumberFormat="1" applyFont="1" applyFill="1" applyAlignment="1"/>
    <xf numFmtId="3" fontId="1" fillId="0" borderId="0" xfId="117" applyNumberFormat="1" applyFont="1" applyFill="1">
      <alignment vertical="center"/>
    </xf>
    <xf numFmtId="3" fontId="1" fillId="0" borderId="0" xfId="117" applyFont="1" applyFill="1" applyBorder="1">
      <alignment vertical="center"/>
    </xf>
    <xf numFmtId="0" fontId="17" fillId="0" borderId="0" xfId="119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7" fontId="17" fillId="0" borderId="0" xfId="119" applyNumberFormat="1" applyFont="1" applyFill="1" applyBorder="1" applyAlignment="1">
      <alignment horizontal="center" vertical="center"/>
    </xf>
    <xf numFmtId="3" fontId="9" fillId="0" borderId="15" xfId="117" applyFont="1" applyFill="1" applyBorder="1" applyAlignment="1">
      <alignment horizontal="center" vertical="center"/>
    </xf>
    <xf numFmtId="3" fontId="9" fillId="0" borderId="0" xfId="117" applyFont="1" applyFill="1" applyBorder="1" applyAlignment="1">
      <alignment horizontal="right" vertical="center"/>
    </xf>
    <xf numFmtId="3" fontId="9" fillId="0" borderId="0" xfId="117" applyFont="1" applyFill="1" applyBorder="1" applyAlignment="1">
      <alignment horizontal="center" vertical="center"/>
    </xf>
    <xf numFmtId="3" fontId="9" fillId="0" borderId="0" xfId="117" applyNumberFormat="1" applyFont="1" applyFill="1" applyBorder="1" applyAlignment="1">
      <alignment horizontal="center" vertical="center"/>
    </xf>
    <xf numFmtId="3" fontId="9" fillId="0" borderId="0" xfId="117" applyFont="1" applyFill="1" applyAlignment="1">
      <alignment horizontal="right" vertical="center"/>
    </xf>
    <xf numFmtId="181" fontId="9" fillId="0" borderId="0" xfId="117" applyNumberFormat="1" applyFont="1" applyFill="1" applyBorder="1" applyAlignment="1">
      <alignment horizontal="center" vertical="center"/>
    </xf>
    <xf numFmtId="3" fontId="9" fillId="0" borderId="0" xfId="117" applyFont="1" applyFill="1" applyBorder="1" applyAlignment="1">
      <alignment horizontal="left" vertical="center"/>
    </xf>
    <xf numFmtId="181" fontId="9" fillId="0" borderId="19" xfId="117" applyNumberFormat="1" applyFont="1" applyFill="1" applyBorder="1" applyAlignment="1">
      <alignment horizontal="right" vertical="center"/>
    </xf>
    <xf numFmtId="3" fontId="9" fillId="0" borderId="6" xfId="117" applyFont="1" applyFill="1" applyBorder="1" applyAlignment="1">
      <alignment horizontal="left" vertical="center"/>
    </xf>
    <xf numFmtId="181" fontId="9" fillId="0" borderId="0" xfId="117" applyNumberFormat="1" applyFont="1" applyFill="1" applyBorder="1" applyAlignment="1">
      <alignment horizontal="right" vertical="center" indent="3"/>
    </xf>
    <xf numFmtId="177" fontId="9" fillId="0" borderId="6" xfId="119" applyNumberFormat="1" applyFont="1" applyFill="1" applyBorder="1" applyAlignment="1">
      <alignment horizontal="left" vertical="center" indent="2"/>
    </xf>
    <xf numFmtId="0" fontId="9" fillId="0" borderId="0" xfId="117" applyNumberFormat="1" applyFont="1" applyFill="1" applyBorder="1" applyAlignment="1">
      <alignment horizontal="left" vertical="center"/>
    </xf>
    <xf numFmtId="3" fontId="9" fillId="0" borderId="0" xfId="117" applyNumberFormat="1" applyFont="1" applyFill="1" applyAlignment="1">
      <alignment horizontal="left" vertical="center"/>
    </xf>
    <xf numFmtId="3" fontId="8" fillId="0" borderId="0" xfId="117" applyNumberFormat="1" applyFont="1" applyFill="1" applyAlignment="1">
      <alignment vertical="center"/>
    </xf>
    <xf numFmtId="3" fontId="9" fillId="0" borderId="0" xfId="117" applyNumberFormat="1" applyFont="1" applyFill="1" applyBorder="1" applyAlignment="1">
      <alignment horizontal="left" vertical="center"/>
    </xf>
    <xf numFmtId="3" fontId="1" fillId="0" borderId="0" xfId="124" applyNumberFormat="1" applyFont="1" applyFill="1" applyAlignment="1">
      <alignment vertical="center"/>
    </xf>
    <xf numFmtId="3" fontId="1" fillId="0" borderId="0" xfId="117" applyNumberFormat="1" applyFont="1" applyFill="1" applyAlignment="1">
      <alignment vertical="center"/>
    </xf>
    <xf numFmtId="3" fontId="1" fillId="0" borderId="0" xfId="117" applyNumberFormat="1" applyFont="1" applyFill="1" applyBorder="1" applyAlignment="1">
      <alignment vertical="center"/>
    </xf>
    <xf numFmtId="3" fontId="9" fillId="0" borderId="0" xfId="117" applyNumberFormat="1" applyFont="1" applyFill="1" applyBorder="1" applyAlignment="1">
      <alignment horizontal="right" vertical="center"/>
    </xf>
    <xf numFmtId="3" fontId="9" fillId="0" borderId="5" xfId="117" applyNumberFormat="1" applyFont="1" applyFill="1" applyBorder="1" applyAlignment="1">
      <alignment horizontal="left" vertical="center"/>
    </xf>
    <xf numFmtId="3" fontId="9" fillId="0" borderId="3" xfId="117" applyNumberFormat="1" applyFont="1" applyFill="1" applyBorder="1" applyAlignment="1">
      <alignment horizontal="center" vertical="center"/>
    </xf>
    <xf numFmtId="3" fontId="7" fillId="0" borderId="0" xfId="117" applyNumberFormat="1" applyFont="1" applyFill="1">
      <alignment vertical="center"/>
    </xf>
    <xf numFmtId="3" fontId="7" fillId="0" borderId="0" xfId="124" applyNumberFormat="1" applyFont="1" applyFill="1" applyAlignment="1"/>
    <xf numFmtId="3" fontId="7" fillId="0" borderId="0" xfId="117" applyNumberFormat="1" applyFont="1" applyFill="1" applyBorder="1">
      <alignment vertical="center"/>
    </xf>
    <xf numFmtId="177" fontId="8" fillId="0" borderId="0" xfId="119" applyNumberFormat="1" applyFont="1" applyFill="1" applyAlignment="1">
      <alignment vertical="top"/>
    </xf>
    <xf numFmtId="177" fontId="8" fillId="0" borderId="0" xfId="119" applyNumberFormat="1" applyFont="1" applyFill="1" applyBorder="1" applyAlignment="1">
      <alignment vertical="center"/>
    </xf>
    <xf numFmtId="177" fontId="8" fillId="0" borderId="0" xfId="119" applyNumberFormat="1" applyFont="1" applyFill="1" applyBorder="1" applyAlignment="1">
      <alignment vertical="top"/>
    </xf>
    <xf numFmtId="3" fontId="8" fillId="0" borderId="0" xfId="119" applyNumberFormat="1" applyFont="1" applyFill="1" applyBorder="1" applyAlignment="1">
      <alignment vertical="top"/>
    </xf>
    <xf numFmtId="0" fontId="9" fillId="0" borderId="4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5" xfId="119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vertical="center"/>
    </xf>
    <xf numFmtId="182" fontId="9" fillId="0" borderId="6" xfId="0" applyNumberFormat="1" applyFont="1" applyFill="1" applyBorder="1" applyAlignment="1">
      <alignment vertical="center" wrapText="1"/>
    </xf>
    <xf numFmtId="182" fontId="9" fillId="0" borderId="2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41" fontId="9" fillId="0" borderId="0" xfId="117" applyNumberFormat="1" applyFont="1" applyFill="1" applyBorder="1" applyAlignment="1">
      <alignment horizontal="right" vertical="center" wrapText="1"/>
    </xf>
    <xf numFmtId="41" fontId="9" fillId="0" borderId="15" xfId="117" applyNumberFormat="1" applyFont="1" applyFill="1" applyBorder="1" applyAlignment="1">
      <alignment horizontal="right" vertical="center" wrapText="1"/>
    </xf>
    <xf numFmtId="3" fontId="9" fillId="0" borderId="2" xfId="117" applyFont="1" applyFill="1" applyBorder="1" applyAlignment="1">
      <alignment horizontal="right" vertical="center" wrapText="1"/>
    </xf>
    <xf numFmtId="186" fontId="9" fillId="0" borderId="0" xfId="119" applyNumberFormat="1" applyFont="1" applyFill="1" applyBorder="1" applyAlignment="1">
      <alignment horizontal="right" vertical="center" wrapText="1"/>
    </xf>
    <xf numFmtId="186" fontId="9" fillId="0" borderId="0" xfId="119" applyNumberFormat="1" applyFont="1" applyFill="1" applyAlignment="1">
      <alignment vertical="center"/>
    </xf>
    <xf numFmtId="186" fontId="9" fillId="0" borderId="0" xfId="119" applyNumberFormat="1" applyFont="1" applyFill="1" applyBorder="1" applyAlignment="1">
      <alignment horizontal="right" vertical="distributed" wrapText="1"/>
    </xf>
    <xf numFmtId="186" fontId="9" fillId="0" borderId="0" xfId="117" applyNumberFormat="1" applyFont="1" applyFill="1" applyBorder="1" applyAlignment="1">
      <alignment horizontal="right" vertical="center" wrapText="1"/>
    </xf>
    <xf numFmtId="186" fontId="9" fillId="0" borderId="0" xfId="117" quotePrefix="1" applyNumberFormat="1" applyFont="1" applyFill="1" applyBorder="1" applyAlignment="1">
      <alignment horizontal="right" vertical="center" wrapText="1"/>
    </xf>
    <xf numFmtId="0" fontId="1" fillId="0" borderId="0" xfId="0" applyFont="1" applyFill="1" applyAlignment="1"/>
    <xf numFmtId="0" fontId="16" fillId="0" borderId="0" xfId="119" applyNumberFormat="1" applyFont="1" applyFill="1" applyAlignment="1"/>
    <xf numFmtId="186" fontId="9" fillId="0" borderId="0" xfId="119" applyNumberFormat="1" applyFont="1" applyFill="1" applyAlignment="1">
      <alignment horizontal="right" vertical="center"/>
    </xf>
    <xf numFmtId="177" fontId="9" fillId="0" borderId="0" xfId="119" applyNumberFormat="1" applyFont="1" applyFill="1" applyBorder="1" applyAlignment="1">
      <alignment horizontal="right" vertical="center"/>
    </xf>
    <xf numFmtId="186" fontId="9" fillId="0" borderId="0" xfId="117" applyNumberFormat="1" applyFont="1" applyFill="1" applyAlignment="1">
      <alignment horizontal="right" vertical="center" wrapText="1"/>
    </xf>
    <xf numFmtId="181" fontId="9" fillId="0" borderId="2" xfId="117" applyNumberFormat="1" applyFont="1" applyFill="1" applyBorder="1" applyAlignment="1">
      <alignment horizontal="right" vertical="center"/>
    </xf>
    <xf numFmtId="181" fontId="9" fillId="0" borderId="0" xfId="118" applyNumberFormat="1" applyFont="1" applyFill="1" applyBorder="1" applyAlignment="1">
      <alignment horizontal="right" vertical="center"/>
    </xf>
    <xf numFmtId="181" fontId="9" fillId="0" borderId="19" xfId="12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77" fontId="9" fillId="0" borderId="0" xfId="119" quotePrefix="1" applyNumberFormat="1" applyFont="1" applyFill="1" applyBorder="1" applyAlignment="1">
      <alignment horizontal="right" vertical="center"/>
    </xf>
    <xf numFmtId="181" fontId="9" fillId="0" borderId="0" xfId="119" quotePrefix="1" applyNumberFormat="1" applyFont="1" applyFill="1" applyBorder="1" applyAlignment="1">
      <alignment horizontal="right" vertical="center"/>
    </xf>
    <xf numFmtId="183" fontId="9" fillId="0" borderId="0" xfId="117" applyNumberFormat="1" applyFont="1" applyFill="1" applyBorder="1" applyAlignment="1">
      <alignment horizontal="right" vertical="center"/>
    </xf>
    <xf numFmtId="183" fontId="9" fillId="0" borderId="0" xfId="117" applyNumberFormat="1" applyFont="1" applyFill="1" applyBorder="1" applyAlignment="1">
      <alignment horizontal="right" vertical="center" indent="3"/>
    </xf>
    <xf numFmtId="187" fontId="9" fillId="0" borderId="16" xfId="117" applyNumberFormat="1" applyFont="1" applyFill="1" applyBorder="1" applyAlignment="1">
      <alignment horizontal="center" vertical="top" wrapText="1"/>
    </xf>
    <xf numFmtId="187" fontId="9" fillId="0" borderId="7" xfId="119" applyNumberFormat="1" applyFont="1" applyFill="1" applyBorder="1" applyAlignment="1">
      <alignment horizontal="center" vertical="center" wrapText="1"/>
    </xf>
    <xf numFmtId="187" fontId="9" fillId="0" borderId="4" xfId="119" applyNumberFormat="1" applyFont="1" applyFill="1" applyBorder="1" applyAlignment="1">
      <alignment horizontal="center" vertical="center" wrapText="1"/>
    </xf>
    <xf numFmtId="187" fontId="9" fillId="0" borderId="8" xfId="117" applyNumberFormat="1" applyFont="1" applyFill="1" applyBorder="1" applyAlignment="1">
      <alignment horizontal="center" vertical="top" wrapText="1"/>
    </xf>
    <xf numFmtId="187" fontId="9" fillId="0" borderId="18" xfId="117" applyNumberFormat="1" applyFont="1" applyFill="1" applyBorder="1" applyAlignment="1">
      <alignment horizontal="center" vertical="top" wrapText="1"/>
    </xf>
    <xf numFmtId="187" fontId="9" fillId="0" borderId="12" xfId="117" applyNumberFormat="1" applyFont="1" applyFill="1" applyBorder="1" applyAlignment="1">
      <alignment horizontal="center" vertical="top" wrapText="1"/>
    </xf>
    <xf numFmtId="181" fontId="9" fillId="0" borderId="15" xfId="120" applyNumberFormat="1" applyFont="1" applyFill="1" applyBorder="1" applyAlignment="1">
      <alignment horizontal="right" vertical="center"/>
    </xf>
    <xf numFmtId="181" fontId="9" fillId="0" borderId="0" xfId="120" applyNumberFormat="1" applyFont="1" applyFill="1" applyBorder="1" applyAlignment="1">
      <alignment horizontal="right" vertical="center"/>
    </xf>
    <xf numFmtId="181" fontId="9" fillId="0" borderId="20" xfId="119" quotePrefix="1" applyNumberFormat="1" applyFont="1" applyFill="1" applyBorder="1" applyAlignment="1">
      <alignment horizontal="right" vertical="center"/>
    </xf>
    <xf numFmtId="181" fontId="9" fillId="0" borderId="15" xfId="119" quotePrefix="1" applyNumberFormat="1" applyFont="1" applyFill="1" applyBorder="1" applyAlignment="1">
      <alignment horizontal="right" vertical="center"/>
    </xf>
    <xf numFmtId="181" fontId="9" fillId="0" borderId="19" xfId="119" quotePrefix="1" applyNumberFormat="1" applyFont="1" applyFill="1" applyBorder="1" applyAlignment="1">
      <alignment horizontal="right" vertical="center"/>
    </xf>
    <xf numFmtId="0" fontId="9" fillId="0" borderId="0" xfId="119" quotePrefix="1" applyNumberFormat="1" applyFont="1" applyFill="1" applyBorder="1" applyAlignment="1">
      <alignment horizontal="right" vertical="center"/>
    </xf>
    <xf numFmtId="181" fontId="9" fillId="0" borderId="12" xfId="119" quotePrefix="1" applyNumberFormat="1" applyFont="1" applyFill="1" applyBorder="1" applyAlignment="1">
      <alignment horizontal="right" vertical="center"/>
    </xf>
    <xf numFmtId="181" fontId="9" fillId="0" borderId="2" xfId="119" quotePrefix="1" applyNumberFormat="1" applyFont="1" applyFill="1" applyBorder="1" applyAlignment="1">
      <alignment horizontal="right" vertical="center"/>
    </xf>
    <xf numFmtId="3" fontId="9" fillId="0" borderId="4" xfId="117" applyNumberFormat="1" applyFont="1" applyFill="1" applyBorder="1" applyAlignment="1">
      <alignment horizontal="center" vertical="top" wrapText="1"/>
    </xf>
    <xf numFmtId="3" fontId="9" fillId="0" borderId="4" xfId="117" applyFont="1" applyFill="1" applyBorder="1" applyAlignment="1">
      <alignment horizontal="center" vertical="top" wrapText="1" justifyLastLine="1"/>
    </xf>
    <xf numFmtId="0" fontId="9" fillId="0" borderId="15" xfId="120" applyNumberFormat="1" applyFont="1" applyFill="1" applyBorder="1" applyAlignment="1">
      <alignment vertical="center"/>
    </xf>
    <xf numFmtId="178" fontId="9" fillId="0" borderId="0" xfId="119" applyNumberFormat="1" applyFont="1" applyFill="1" applyBorder="1" applyAlignment="1">
      <alignment horizontal="right" vertical="center"/>
    </xf>
    <xf numFmtId="3" fontId="9" fillId="0" borderId="0" xfId="117" applyFont="1" applyFill="1" applyBorder="1" applyAlignment="1">
      <alignment vertical="center" justifyLastLine="1"/>
    </xf>
    <xf numFmtId="0" fontId="9" fillId="0" borderId="3" xfId="120" applyNumberFormat="1" applyFont="1" applyFill="1" applyBorder="1" applyAlignment="1">
      <alignment horizontal="left" vertical="center"/>
    </xf>
    <xf numFmtId="177" fontId="9" fillId="0" borderId="3" xfId="120" applyNumberFormat="1" applyFont="1" applyFill="1" applyBorder="1" applyAlignment="1">
      <alignment horizontal="left" vertical="center"/>
    </xf>
    <xf numFmtId="182" fontId="9" fillId="0" borderId="0" xfId="0" applyNumberFormat="1" applyFont="1" applyFill="1" applyBorder="1" applyAlignment="1">
      <alignment vertical="center" wrapText="1"/>
    </xf>
    <xf numFmtId="177" fontId="9" fillId="0" borderId="3" xfId="119" applyNumberFormat="1" applyFont="1" applyFill="1" applyBorder="1" applyAlignment="1">
      <alignment horizontal="center" vertical="top"/>
    </xf>
    <xf numFmtId="177" fontId="9" fillId="0" borderId="8" xfId="119" applyNumberFormat="1" applyFont="1" applyFill="1" applyBorder="1" applyAlignment="1">
      <alignment horizontal="center" vertical="top" wrapText="1" justifyLastLine="1"/>
    </xf>
    <xf numFmtId="0" fontId="9" fillId="0" borderId="8" xfId="0" applyFont="1" applyFill="1" applyBorder="1" applyAlignment="1">
      <alignment horizontal="center" vertical="top" wrapText="1"/>
    </xf>
    <xf numFmtId="3" fontId="1" fillId="0" borderId="0" xfId="117" applyFont="1" applyFill="1" applyAlignment="1">
      <alignment horizontal="left" vertical="center"/>
    </xf>
    <xf numFmtId="177" fontId="9" fillId="0" borderId="0" xfId="119" applyNumberFormat="1" applyFont="1" applyFill="1" applyAlignment="1">
      <alignment horizontal="left" vertical="center"/>
    </xf>
    <xf numFmtId="177" fontId="9" fillId="0" borderId="15" xfId="119" applyNumberFormat="1" applyFont="1" applyFill="1" applyBorder="1" applyAlignment="1">
      <alignment horizontal="left" vertical="center"/>
    </xf>
    <xf numFmtId="0" fontId="9" fillId="0" borderId="15" xfId="120" applyNumberFormat="1" applyFont="1" applyFill="1" applyBorder="1" applyAlignment="1">
      <alignment horizontal="left" vertical="center"/>
    </xf>
    <xf numFmtId="0" fontId="9" fillId="0" borderId="0" xfId="120" applyNumberFormat="1" applyFont="1" applyBorder="1" applyAlignment="1">
      <alignment horizontal="left" vertical="center"/>
    </xf>
    <xf numFmtId="2" fontId="9" fillId="0" borderId="0" xfId="117" applyNumberFormat="1" applyFont="1" applyFill="1" applyBorder="1" applyAlignment="1">
      <alignment horizontal="right" vertical="center" wrapText="1"/>
    </xf>
    <xf numFmtId="3" fontId="9" fillId="0" borderId="12" xfId="117" applyFont="1" applyFill="1" applyBorder="1" applyAlignment="1">
      <alignment vertical="center"/>
    </xf>
    <xf numFmtId="3" fontId="9" fillId="0" borderId="3" xfId="117" applyFont="1" applyFill="1" applyBorder="1" applyAlignment="1">
      <alignment horizontal="left" vertical="center" wrapText="1"/>
    </xf>
    <xf numFmtId="3" fontId="9" fillId="0" borderId="8" xfId="117" applyFont="1" applyFill="1" applyBorder="1" applyAlignment="1">
      <alignment horizontal="left" vertical="center" wrapText="1"/>
    </xf>
    <xf numFmtId="184" fontId="9" fillId="0" borderId="6" xfId="119" applyNumberFormat="1" applyFont="1" applyFill="1" applyBorder="1" applyAlignment="1">
      <alignment horizontal="left" vertical="center" justifyLastLine="1"/>
    </xf>
    <xf numFmtId="184" fontId="9" fillId="0" borderId="0" xfId="119" applyNumberFormat="1" applyFont="1" applyFill="1" applyBorder="1" applyAlignment="1">
      <alignment horizontal="right" vertical="center"/>
    </xf>
    <xf numFmtId="184" fontId="9" fillId="0" borderId="0" xfId="119" applyNumberFormat="1" applyFont="1" applyFill="1" applyBorder="1" applyAlignment="1">
      <alignment horizontal="right" vertical="center" wrapText="1"/>
    </xf>
    <xf numFmtId="184" fontId="9" fillId="0" borderId="6" xfId="119" applyNumberFormat="1" applyFont="1" applyFill="1" applyBorder="1" applyAlignment="1">
      <alignment horizontal="left" vertical="center" wrapText="1"/>
    </xf>
    <xf numFmtId="0" fontId="0" fillId="0" borderId="42" xfId="0" applyNumberFormat="1" applyBorder="1" applyAlignment="1">
      <alignment vertical="center"/>
    </xf>
    <xf numFmtId="184" fontId="9" fillId="0" borderId="6" xfId="0" applyNumberFormat="1" applyFont="1" applyFill="1" applyBorder="1" applyAlignment="1">
      <alignment horizontal="left" vertical="center" wrapText="1"/>
    </xf>
    <xf numFmtId="181" fontId="9" fillId="0" borderId="6" xfId="117" applyNumberFormat="1" applyFont="1" applyFill="1" applyBorder="1" applyAlignment="1">
      <alignment vertical="center"/>
    </xf>
    <xf numFmtId="181" fontId="9" fillId="0" borderId="11" xfId="117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77" fontId="9" fillId="0" borderId="3" xfId="119" applyNumberFormat="1" applyFont="1" applyFill="1" applyBorder="1" applyAlignment="1">
      <alignment horizontal="left" vertical="center"/>
    </xf>
    <xf numFmtId="181" fontId="9" fillId="0" borderId="2" xfId="119" quotePrefix="1" applyNumberFormat="1" applyFont="1" applyFill="1" applyBorder="1" applyAlignment="1">
      <alignment vertical="distributed"/>
    </xf>
    <xf numFmtId="177" fontId="9" fillId="0" borderId="2" xfId="119" quotePrefix="1" applyNumberFormat="1" applyFont="1" applyFill="1" applyBorder="1" applyAlignment="1">
      <alignment vertical="distributed"/>
    </xf>
    <xf numFmtId="177" fontId="9" fillId="0" borderId="2" xfId="119" quotePrefix="1" applyNumberFormat="1" applyFont="1" applyFill="1" applyBorder="1" applyAlignment="1">
      <alignment horizontal="right" vertical="center"/>
    </xf>
    <xf numFmtId="177" fontId="9" fillId="0" borderId="2" xfId="119" applyNumberFormat="1" applyFont="1" applyFill="1" applyBorder="1" applyAlignment="1">
      <alignment horizontal="right" vertical="center"/>
    </xf>
    <xf numFmtId="181" fontId="9" fillId="0" borderId="0" xfId="119" quotePrefix="1" applyNumberFormat="1" applyFont="1" applyFill="1" applyAlignment="1">
      <alignment vertical="center"/>
    </xf>
    <xf numFmtId="3" fontId="9" fillId="0" borderId="3" xfId="117" applyFont="1" applyFill="1" applyBorder="1" applyAlignment="1">
      <alignment horizontal="left" vertical="center"/>
    </xf>
    <xf numFmtId="183" fontId="9" fillId="0" borderId="2" xfId="117" applyNumberFormat="1" applyFont="1" applyFill="1" applyBorder="1" applyAlignment="1">
      <alignment horizontal="right" vertical="center"/>
    </xf>
    <xf numFmtId="3" fontId="9" fillId="0" borderId="2" xfId="117" applyNumberFormat="1" applyFont="1" applyFill="1" applyBorder="1" applyAlignment="1">
      <alignment horizontal="right" vertical="center" wrapText="1"/>
    </xf>
    <xf numFmtId="184" fontId="9" fillId="0" borderId="2" xfId="119" applyNumberFormat="1" applyFont="1" applyFill="1" applyBorder="1" applyAlignment="1">
      <alignment horizontal="right" vertical="center"/>
    </xf>
    <xf numFmtId="0" fontId="9" fillId="0" borderId="5" xfId="117" applyNumberFormat="1" applyFont="1" applyFill="1" applyBorder="1" applyAlignment="1">
      <alignment horizontal="left" vertical="center"/>
    </xf>
    <xf numFmtId="184" fontId="9" fillId="0" borderId="3" xfId="119" applyNumberFormat="1" applyFont="1" applyFill="1" applyBorder="1" applyAlignment="1">
      <alignment horizontal="left" vertical="center" wrapText="1"/>
    </xf>
    <xf numFmtId="177" fontId="11" fillId="0" borderId="2" xfId="119" applyNumberFormat="1" applyFont="1" applyFill="1" applyBorder="1" applyAlignment="1">
      <alignment horizontal="center" vertical="center"/>
    </xf>
    <xf numFmtId="177" fontId="11" fillId="0" borderId="2" xfId="119" applyNumberFormat="1" applyFont="1" applyFill="1" applyBorder="1" applyAlignment="1">
      <alignment vertical="center"/>
    </xf>
    <xf numFmtId="184" fontId="43" fillId="0" borderId="0" xfId="119" applyNumberFormat="1" applyFont="1" applyFill="1" applyBorder="1" applyAlignment="1">
      <alignment horizontal="right" vertical="center"/>
    </xf>
    <xf numFmtId="0" fontId="9" fillId="0" borderId="8" xfId="117" applyNumberFormat="1" applyFont="1" applyFill="1" applyBorder="1" applyAlignment="1">
      <alignment horizontal="left" vertical="center"/>
    </xf>
    <xf numFmtId="186" fontId="9" fillId="0" borderId="2" xfId="117" applyNumberFormat="1" applyFont="1" applyFill="1" applyBorder="1" applyAlignment="1">
      <alignment horizontal="right" vertical="center" wrapText="1"/>
    </xf>
    <xf numFmtId="0" fontId="9" fillId="0" borderId="3" xfId="117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43" fontId="9" fillId="0" borderId="0" xfId="117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177" fontId="9" fillId="0" borderId="18" xfId="119" applyNumberFormat="1" applyFont="1" applyFill="1" applyBorder="1" applyAlignment="1">
      <alignment horizontal="center" vertical="center"/>
    </xf>
    <xf numFmtId="0" fontId="1" fillId="0" borderId="31" xfId="0" applyFont="1" applyFill="1" applyBorder="1"/>
    <xf numFmtId="0" fontId="1" fillId="0" borderId="17" xfId="0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1" fillId="0" borderId="30" xfId="0" applyFont="1" applyFill="1" applyBorder="1"/>
    <xf numFmtId="177" fontId="9" fillId="0" borderId="10" xfId="119" applyNumberFormat="1" applyFont="1" applyFill="1" applyBorder="1" applyAlignment="1">
      <alignment horizontal="center" vertical="center" wrapText="1"/>
    </xf>
    <xf numFmtId="177" fontId="9" fillId="0" borderId="11" xfId="119" applyNumberFormat="1" applyFont="1" applyFill="1" applyBorder="1" applyAlignment="1">
      <alignment horizontal="center" vertical="center" wrapText="1"/>
    </xf>
    <xf numFmtId="177" fontId="9" fillId="0" borderId="25" xfId="119" applyNumberFormat="1" applyFont="1" applyFill="1" applyBorder="1" applyAlignment="1">
      <alignment horizontal="center" vertical="center" wrapText="1"/>
    </xf>
    <xf numFmtId="177" fontId="9" fillId="0" borderId="26" xfId="119" applyNumberFormat="1" applyFont="1" applyFill="1" applyBorder="1" applyAlignment="1">
      <alignment horizontal="center" vertical="center" wrapText="1"/>
    </xf>
    <xf numFmtId="177" fontId="9" fillId="0" borderId="27" xfId="119" applyNumberFormat="1" applyFont="1" applyFill="1" applyBorder="1" applyAlignment="1">
      <alignment horizontal="center" vertical="center" wrapText="1"/>
    </xf>
    <xf numFmtId="177" fontId="9" fillId="0" borderId="16" xfId="119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8" xfId="0" applyFont="1" applyFill="1" applyBorder="1"/>
    <xf numFmtId="177" fontId="9" fillId="0" borderId="31" xfId="119" applyNumberFormat="1" applyFont="1" applyFill="1" applyBorder="1" applyAlignment="1">
      <alignment horizontal="center" vertical="center"/>
    </xf>
    <xf numFmtId="177" fontId="9" fillId="0" borderId="17" xfId="119" applyNumberFormat="1" applyFont="1" applyFill="1" applyBorder="1" applyAlignment="1">
      <alignment horizontal="center" vertical="center"/>
    </xf>
    <xf numFmtId="177" fontId="9" fillId="0" borderId="29" xfId="119" applyNumberFormat="1" applyFont="1" applyFill="1" applyBorder="1" applyAlignment="1">
      <alignment horizontal="center" vertical="center"/>
    </xf>
    <xf numFmtId="177" fontId="9" fillId="0" borderId="30" xfId="119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177" fontId="17" fillId="0" borderId="0" xfId="119" applyNumberFormat="1" applyFont="1" applyFill="1" applyAlignment="1">
      <alignment horizontal="center" vertical="top"/>
    </xf>
    <xf numFmtId="177" fontId="9" fillId="0" borderId="2" xfId="119" applyNumberFormat="1" applyFont="1" applyFill="1" applyBorder="1" applyAlignment="1">
      <alignment horizontal="center" vertical="center"/>
    </xf>
    <xf numFmtId="177" fontId="9" fillId="0" borderId="2" xfId="119" quotePrefix="1" applyNumberFormat="1" applyFont="1" applyFill="1" applyBorder="1" applyAlignment="1">
      <alignment horizontal="center" vertical="center"/>
    </xf>
    <xf numFmtId="177" fontId="9" fillId="0" borderId="28" xfId="119" applyNumberFormat="1" applyFont="1" applyFill="1" applyBorder="1" applyAlignment="1">
      <alignment horizontal="center" vertical="center"/>
    </xf>
    <xf numFmtId="177" fontId="9" fillId="0" borderId="25" xfId="119" applyNumberFormat="1" applyFont="1" applyFill="1" applyBorder="1" applyAlignment="1">
      <alignment horizontal="center" vertical="center" wrapText="1" justifyLastLine="1"/>
    </xf>
    <xf numFmtId="177" fontId="9" fillId="0" borderId="26" xfId="119" applyNumberFormat="1" applyFont="1" applyFill="1" applyBorder="1" applyAlignment="1">
      <alignment horizontal="center" vertical="center" wrapText="1" justifyLastLine="1"/>
    </xf>
    <xf numFmtId="177" fontId="9" fillId="0" borderId="21" xfId="119" applyNumberFormat="1" applyFont="1" applyFill="1" applyBorder="1" applyAlignment="1">
      <alignment horizontal="center" vertical="center"/>
    </xf>
    <xf numFmtId="177" fontId="9" fillId="0" borderId="22" xfId="119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119" applyNumberFormat="1" applyFont="1" applyFill="1" applyBorder="1" applyAlignment="1">
      <alignment horizontal="center" vertical="center" wrapText="1" justifyLastLine="1"/>
    </xf>
    <xf numFmtId="0" fontId="9" fillId="0" borderId="6" xfId="119" applyNumberFormat="1" applyFont="1" applyFill="1" applyBorder="1" applyAlignment="1">
      <alignment horizontal="center" vertical="center" wrapText="1" justifyLastLine="1"/>
    </xf>
    <xf numFmtId="0" fontId="9" fillId="0" borderId="6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177" fontId="9" fillId="0" borderId="26" xfId="119" applyNumberFormat="1" applyFont="1" applyFill="1" applyBorder="1" applyAlignment="1">
      <alignment horizontal="center" vertical="center"/>
    </xf>
    <xf numFmtId="177" fontId="9" fillId="0" borderId="27" xfId="119" applyNumberFormat="1" applyFont="1" applyFill="1" applyBorder="1" applyAlignment="1">
      <alignment horizontal="center" vertical="center"/>
    </xf>
    <xf numFmtId="177" fontId="9" fillId="0" borderId="24" xfId="119" applyNumberFormat="1" applyFont="1" applyFill="1" applyBorder="1" applyAlignment="1">
      <alignment horizontal="center" vertical="center"/>
    </xf>
    <xf numFmtId="177" fontId="9" fillId="0" borderId="25" xfId="119" applyNumberFormat="1" applyFont="1" applyFill="1" applyBorder="1" applyAlignment="1">
      <alignment horizontal="center" vertical="center" justifyLastLine="1"/>
    </xf>
    <xf numFmtId="177" fontId="9" fillId="0" borderId="26" xfId="119" applyNumberFormat="1" applyFont="1" applyFill="1" applyBorder="1" applyAlignment="1">
      <alignment horizontal="center" vertical="center" justifyLastLine="1"/>
    </xf>
    <xf numFmtId="177" fontId="9" fillId="0" borderId="20" xfId="119" applyNumberFormat="1" applyFont="1" applyFill="1" applyBorder="1" applyAlignment="1">
      <alignment horizontal="center" vertical="center" wrapText="1"/>
    </xf>
    <xf numFmtId="177" fontId="9" fillId="0" borderId="15" xfId="119" applyNumberFormat="1" applyFont="1" applyFill="1" applyBorder="1" applyAlignment="1">
      <alignment horizontal="center" vertical="center" wrapText="1"/>
    </xf>
    <xf numFmtId="177" fontId="9" fillId="0" borderId="19" xfId="119" applyNumberFormat="1" applyFont="1" applyFill="1" applyBorder="1" applyAlignment="1">
      <alignment horizontal="center" vertical="center" wrapText="1"/>
    </xf>
    <xf numFmtId="177" fontId="9" fillId="0" borderId="0" xfId="119" applyNumberFormat="1" applyFont="1" applyFill="1" applyBorder="1" applyAlignment="1">
      <alignment horizontal="center" vertical="center" wrapText="1"/>
    </xf>
    <xf numFmtId="177" fontId="9" fillId="0" borderId="28" xfId="119" applyNumberFormat="1" applyFont="1" applyFill="1" applyBorder="1" applyAlignment="1">
      <alignment horizontal="center" vertical="center" wrapText="1"/>
    </xf>
    <xf numFmtId="177" fontId="9" fillId="0" borderId="29" xfId="119" applyNumberFormat="1" applyFont="1" applyFill="1" applyBorder="1" applyAlignment="1">
      <alignment horizontal="center" vertical="center" wrapText="1"/>
    </xf>
    <xf numFmtId="177" fontId="9" fillId="0" borderId="23" xfId="119" applyNumberFormat="1" applyFont="1" applyFill="1" applyBorder="1" applyAlignment="1">
      <alignment horizontal="center" vertical="center"/>
    </xf>
    <xf numFmtId="177" fontId="9" fillId="0" borderId="21" xfId="119" applyNumberFormat="1" applyFont="1" applyFill="1" applyBorder="1" applyAlignment="1">
      <alignment horizontal="center" vertical="center" justifyLastLine="1"/>
    </xf>
    <xf numFmtId="177" fontId="9" fillId="0" borderId="24" xfId="119" applyNumberFormat="1" applyFont="1" applyFill="1" applyBorder="1" applyAlignment="1">
      <alignment horizontal="center" vertical="center" justifyLastLine="1"/>
    </xf>
    <xf numFmtId="177" fontId="9" fillId="0" borderId="22" xfId="119" applyNumberFormat="1" applyFont="1" applyFill="1" applyBorder="1" applyAlignment="1">
      <alignment horizontal="center" vertical="center" justifyLastLine="1"/>
    </xf>
    <xf numFmtId="0" fontId="17" fillId="0" borderId="0" xfId="119" applyNumberFormat="1" applyFont="1" applyFill="1" applyAlignment="1">
      <alignment horizontal="center" vertical="top"/>
    </xf>
    <xf numFmtId="177" fontId="9" fillId="0" borderId="21" xfId="119" quotePrefix="1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77" fontId="9" fillId="0" borderId="27" xfId="119" applyNumberFormat="1" applyFont="1" applyFill="1" applyBorder="1" applyAlignment="1">
      <alignment horizontal="center" vertical="center" justifyLastLine="1"/>
    </xf>
    <xf numFmtId="3" fontId="9" fillId="0" borderId="26" xfId="117" applyFont="1" applyFill="1" applyBorder="1" applyAlignment="1">
      <alignment horizontal="center" vertical="center" justifyLastLine="1"/>
    </xf>
    <xf numFmtId="3" fontId="9" fillId="0" borderId="27" xfId="117" applyFont="1" applyFill="1" applyBorder="1" applyAlignment="1">
      <alignment horizontal="center" vertical="center" justifyLastLine="1"/>
    </xf>
    <xf numFmtId="177" fontId="9" fillId="0" borderId="21" xfId="119" applyNumberFormat="1" applyFont="1" applyFill="1" applyBorder="1" applyAlignment="1">
      <alignment horizontal="center" vertical="center" wrapText="1"/>
    </xf>
    <xf numFmtId="177" fontId="9" fillId="0" borderId="24" xfId="119" quotePrefix="1" applyNumberFormat="1" applyFont="1" applyFill="1" applyBorder="1" applyAlignment="1">
      <alignment horizontal="center" vertical="center" wrapText="1"/>
    </xf>
    <xf numFmtId="177" fontId="9" fillId="0" borderId="10" xfId="119" applyNumberFormat="1" applyFont="1" applyFill="1" applyBorder="1" applyAlignment="1">
      <alignment horizontal="center" vertical="center" wrapText="1" justifyLastLine="1"/>
    </xf>
    <xf numFmtId="177" fontId="9" fillId="0" borderId="11" xfId="119" applyNumberFormat="1" applyFont="1" applyFill="1" applyBorder="1" applyAlignment="1">
      <alignment horizontal="center" vertical="center" wrapText="1" justifyLastLine="1"/>
    </xf>
    <xf numFmtId="0" fontId="9" fillId="0" borderId="2" xfId="119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15" xfId="119" applyNumberFormat="1" applyFont="1" applyFill="1" applyBorder="1" applyAlignment="1">
      <alignment horizontal="center" vertical="center" wrapText="1" justifyLastLine="1"/>
    </xf>
    <xf numFmtId="0" fontId="9" fillId="0" borderId="0" xfId="119" applyNumberFormat="1" applyFont="1" applyFill="1" applyBorder="1" applyAlignment="1">
      <alignment horizontal="center" vertical="center" wrapText="1" justifyLastLine="1"/>
    </xf>
    <xf numFmtId="0" fontId="9" fillId="0" borderId="2" xfId="119" applyNumberFormat="1" applyFont="1" applyFill="1" applyBorder="1" applyAlignment="1">
      <alignment horizontal="center" vertical="center" wrapText="1" justifyLastLine="1"/>
    </xf>
    <xf numFmtId="0" fontId="9" fillId="0" borderId="3" xfId="119" applyNumberFormat="1" applyFont="1" applyFill="1" applyBorder="1" applyAlignment="1">
      <alignment horizontal="center" vertical="center" wrapText="1" justifyLastLine="1"/>
    </xf>
    <xf numFmtId="177" fontId="9" fillId="0" borderId="25" xfId="119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77" fontId="9" fillId="0" borderId="20" xfId="119" quotePrefix="1" applyNumberFormat="1" applyFont="1" applyFill="1" applyBorder="1" applyAlignment="1">
      <alignment horizontal="center" vertical="center" wrapText="1"/>
    </xf>
    <xf numFmtId="177" fontId="9" fillId="0" borderId="24" xfId="119" applyNumberFormat="1" applyFont="1" applyFill="1" applyBorder="1" applyAlignment="1">
      <alignment horizontal="center" vertical="center" wrapText="1"/>
    </xf>
    <xf numFmtId="0" fontId="17" fillId="0" borderId="0" xfId="0" quotePrefix="1" applyFont="1" applyFill="1" applyAlignment="1">
      <alignment horizontal="center" vertical="top"/>
    </xf>
    <xf numFmtId="0" fontId="17" fillId="0" borderId="0" xfId="119" quotePrefix="1" applyNumberFormat="1" applyFont="1" applyFill="1" applyAlignment="1">
      <alignment horizontal="center" vertical="top"/>
    </xf>
    <xf numFmtId="177" fontId="9" fillId="0" borderId="22" xfId="119" applyNumberFormat="1" applyFont="1" applyFill="1" applyBorder="1" applyAlignment="1">
      <alignment horizontal="center" vertical="center" wrapText="1"/>
    </xf>
    <xf numFmtId="3" fontId="9" fillId="0" borderId="26" xfId="117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3" fontId="9" fillId="0" borderId="21" xfId="117" applyFont="1" applyFill="1" applyBorder="1" applyAlignment="1">
      <alignment horizontal="center" vertical="center"/>
    </xf>
    <xf numFmtId="3" fontId="17" fillId="0" borderId="0" xfId="117" quotePrefix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3" fontId="17" fillId="0" borderId="0" xfId="117" applyFont="1" applyFill="1" applyBorder="1" applyAlignment="1">
      <alignment horizontal="center" vertical="top"/>
    </xf>
    <xf numFmtId="0" fontId="1" fillId="0" borderId="0" xfId="0" applyFont="1" applyFill="1" applyBorder="1"/>
    <xf numFmtId="3" fontId="9" fillId="0" borderId="20" xfId="117" applyNumberFormat="1" applyFont="1" applyFill="1" applyBorder="1" applyAlignment="1">
      <alignment horizontal="center" vertical="center" wrapText="1"/>
    </xf>
    <xf numFmtId="3" fontId="9" fillId="0" borderId="15" xfId="117" applyNumberFormat="1" applyFont="1" applyFill="1" applyBorder="1" applyAlignment="1">
      <alignment horizontal="center" vertical="center" wrapText="1"/>
    </xf>
    <xf numFmtId="3" fontId="9" fillId="0" borderId="28" xfId="117" applyNumberFormat="1" applyFont="1" applyFill="1" applyBorder="1" applyAlignment="1">
      <alignment horizontal="center" vertical="center" wrapText="1"/>
    </xf>
    <xf numFmtId="3" fontId="9" fillId="0" borderId="29" xfId="117" applyNumberFormat="1" applyFont="1" applyFill="1" applyBorder="1" applyAlignment="1">
      <alignment horizontal="center" vertical="center" wrapText="1"/>
    </xf>
    <xf numFmtId="3" fontId="9" fillId="0" borderId="24" xfId="117" applyNumberFormat="1" applyFont="1" applyFill="1" applyBorder="1" applyAlignment="1">
      <alignment horizontal="center" vertical="center"/>
    </xf>
    <xf numFmtId="3" fontId="9" fillId="0" borderId="21" xfId="117" applyNumberFormat="1" applyFont="1" applyFill="1" applyBorder="1" applyAlignment="1">
      <alignment horizontal="center" vertical="center"/>
    </xf>
    <xf numFmtId="3" fontId="9" fillId="0" borderId="15" xfId="117" applyNumberFormat="1" applyFont="1" applyFill="1" applyBorder="1" applyAlignment="1">
      <alignment horizontal="center" vertical="center"/>
    </xf>
    <xf numFmtId="3" fontId="9" fillId="0" borderId="5" xfId="117" applyNumberFormat="1" applyFont="1" applyFill="1" applyBorder="1" applyAlignment="1">
      <alignment horizontal="center" vertical="center"/>
    </xf>
    <xf numFmtId="3" fontId="9" fillId="0" borderId="29" xfId="117" applyNumberFormat="1" applyFont="1" applyFill="1" applyBorder="1" applyAlignment="1">
      <alignment horizontal="center" vertical="center"/>
    </xf>
    <xf numFmtId="3" fontId="9" fillId="0" borderId="30" xfId="117" applyNumberFormat="1" applyFont="1" applyFill="1" applyBorder="1" applyAlignment="1">
      <alignment horizontal="center" vertical="center"/>
    </xf>
    <xf numFmtId="3" fontId="9" fillId="0" borderId="25" xfId="117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3" fontId="9" fillId="0" borderId="26" xfId="117" applyNumberFormat="1" applyFont="1" applyFill="1" applyBorder="1" applyAlignment="1">
      <alignment horizontal="center" vertical="center"/>
    </xf>
    <xf numFmtId="3" fontId="17" fillId="0" borderId="0" xfId="117" applyNumberFormat="1" applyFont="1" applyFill="1" applyBorder="1" applyAlignment="1">
      <alignment horizontal="center" vertical="top"/>
    </xf>
    <xf numFmtId="3" fontId="21" fillId="0" borderId="0" xfId="117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177" fontId="9" fillId="0" borderId="15" xfId="120" quotePrefix="1" applyNumberFormat="1" applyFont="1" applyFill="1" applyBorder="1" applyAlignment="1">
      <alignment horizontal="center" vertical="center" wrapText="1"/>
    </xf>
    <xf numFmtId="177" fontId="9" fillId="0" borderId="5" xfId="120" quotePrefix="1" applyNumberFormat="1" applyFont="1" applyFill="1" applyBorder="1" applyAlignment="1">
      <alignment horizontal="center" vertical="center" wrapText="1"/>
    </xf>
    <xf numFmtId="177" fontId="9" fillId="0" borderId="0" xfId="120" quotePrefix="1" applyNumberFormat="1" applyFont="1" applyFill="1" applyBorder="1" applyAlignment="1">
      <alignment horizontal="center" vertical="center" wrapText="1"/>
    </xf>
    <xf numFmtId="177" fontId="9" fillId="0" borderId="6" xfId="120" quotePrefix="1" applyNumberFormat="1" applyFont="1" applyFill="1" applyBorder="1" applyAlignment="1">
      <alignment horizontal="center" vertical="center" wrapText="1"/>
    </xf>
    <xf numFmtId="177" fontId="9" fillId="0" borderId="2" xfId="120" quotePrefix="1" applyNumberFormat="1" applyFont="1" applyFill="1" applyBorder="1" applyAlignment="1">
      <alignment horizontal="center" vertical="center" wrapText="1"/>
    </xf>
    <xf numFmtId="177" fontId="9" fillId="0" borderId="3" xfId="120" quotePrefix="1" applyNumberFormat="1" applyFont="1" applyFill="1" applyBorder="1" applyAlignment="1">
      <alignment horizontal="center" vertical="center" wrapText="1"/>
    </xf>
    <xf numFmtId="177" fontId="9" fillId="0" borderId="32" xfId="120" applyNumberFormat="1" applyFont="1" applyFill="1" applyBorder="1" applyAlignment="1">
      <alignment horizontal="center" vertical="center" wrapText="1"/>
    </xf>
    <xf numFmtId="177" fontId="9" fillId="0" borderId="1" xfId="120" applyNumberFormat="1" applyFont="1" applyFill="1" applyBorder="1" applyAlignment="1">
      <alignment horizontal="center" vertical="center" wrapText="1"/>
    </xf>
    <xf numFmtId="177" fontId="9" fillId="0" borderId="25" xfId="120" quotePrefix="1" applyNumberFormat="1" applyFont="1" applyFill="1" applyBorder="1" applyAlignment="1">
      <alignment horizontal="center" vertical="center" wrapText="1"/>
    </xf>
    <xf numFmtId="177" fontId="9" fillId="0" borderId="26" xfId="120" quotePrefix="1" applyNumberFormat="1" applyFont="1" applyFill="1" applyBorder="1" applyAlignment="1">
      <alignment horizontal="center" vertical="center" wrapText="1"/>
    </xf>
    <xf numFmtId="177" fontId="9" fillId="0" borderId="27" xfId="120" quotePrefix="1" applyNumberFormat="1" applyFont="1" applyFill="1" applyBorder="1" applyAlignment="1">
      <alignment horizontal="center" vertical="center" wrapText="1"/>
    </xf>
    <xf numFmtId="177" fontId="9" fillId="0" borderId="25" xfId="120" applyNumberFormat="1" applyFont="1" applyFill="1" applyBorder="1" applyAlignment="1">
      <alignment horizontal="center" vertical="center" wrapText="1"/>
    </xf>
    <xf numFmtId="177" fontId="9" fillId="0" borderId="21" xfId="1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17" fillId="0" borderId="0" xfId="120" quotePrefix="1" applyNumberFormat="1" applyFont="1" applyFill="1" applyBorder="1" applyAlignment="1">
      <alignment horizontal="center" vertical="top"/>
    </xf>
    <xf numFmtId="0" fontId="17" fillId="0" borderId="0" xfId="120" applyNumberFormat="1" applyFont="1" applyFill="1" applyBorder="1" applyAlignment="1">
      <alignment horizontal="center" vertical="top"/>
    </xf>
    <xf numFmtId="181" fontId="9" fillId="0" borderId="19" xfId="120" applyNumberFormat="1" applyFont="1" applyFill="1" applyBorder="1" applyAlignment="1">
      <alignment horizontal="center" vertical="center"/>
    </xf>
    <xf numFmtId="181" fontId="9" fillId="0" borderId="0" xfId="12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/>
    </xf>
    <xf numFmtId="0" fontId="17" fillId="0" borderId="0" xfId="119" applyNumberFormat="1" applyFont="1" applyFill="1" applyBorder="1" applyAlignment="1">
      <alignment horizontal="center" vertical="top"/>
    </xf>
    <xf numFmtId="0" fontId="17" fillId="0" borderId="0" xfId="119" quotePrefix="1" applyNumberFormat="1" applyFont="1" applyFill="1" applyBorder="1" applyAlignment="1">
      <alignment horizontal="center" vertical="top"/>
    </xf>
    <xf numFmtId="177" fontId="17" fillId="0" borderId="0" xfId="119" applyNumberFormat="1" applyFont="1" applyFill="1" applyBorder="1" applyAlignment="1">
      <alignment horizontal="center" vertical="top"/>
    </xf>
    <xf numFmtId="0" fontId="7" fillId="0" borderId="26" xfId="119" applyNumberFormat="1" applyFont="1" applyFill="1" applyBorder="1" applyAlignment="1">
      <alignment horizontal="center" vertical="center"/>
    </xf>
    <xf numFmtId="0" fontId="7" fillId="0" borderId="27" xfId="119" applyNumberFormat="1" applyFont="1" applyFill="1" applyBorder="1" applyAlignment="1">
      <alignment horizontal="center" vertical="center"/>
    </xf>
    <xf numFmtId="0" fontId="7" fillId="0" borderId="22" xfId="119" applyNumberFormat="1" applyFont="1" applyFill="1" applyBorder="1" applyAlignment="1">
      <alignment horizontal="center" vertical="center" wrapText="1"/>
    </xf>
    <xf numFmtId="0" fontId="7" fillId="0" borderId="1" xfId="119" applyNumberFormat="1" applyFont="1" applyFill="1" applyBorder="1" applyAlignment="1">
      <alignment horizontal="center" vertical="center" wrapText="1"/>
    </xf>
    <xf numFmtId="0" fontId="7" fillId="0" borderId="25" xfId="119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0" fillId="0" borderId="16" xfId="119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0" fillId="0" borderId="18" xfId="119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0" fillId="0" borderId="21" xfId="119" applyNumberFormat="1" applyFont="1" applyFill="1" applyBorder="1" applyAlignment="1">
      <alignment horizontal="center" vertical="center"/>
    </xf>
    <xf numFmtId="0" fontId="10" fillId="0" borderId="24" xfId="119" applyNumberFormat="1" applyFont="1" applyFill="1" applyBorder="1" applyAlignment="1">
      <alignment horizontal="center" vertical="center"/>
    </xf>
    <xf numFmtId="0" fontId="10" fillId="0" borderId="22" xfId="119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25" xfId="119" quotePrefix="1" applyNumberFormat="1" applyFont="1" applyFill="1" applyBorder="1" applyAlignment="1">
      <alignment horizontal="center" vertical="center"/>
    </xf>
    <xf numFmtId="0" fontId="7" fillId="0" borderId="26" xfId="117" applyNumberFormat="1" applyFont="1" applyFill="1" applyBorder="1" applyAlignment="1">
      <alignment horizontal="center" vertical="center"/>
    </xf>
    <xf numFmtId="0" fontId="7" fillId="0" borderId="27" xfId="117" applyNumberFormat="1" applyFont="1" applyFill="1" applyBorder="1" applyAlignment="1">
      <alignment horizontal="center" vertical="center"/>
    </xf>
    <xf numFmtId="0" fontId="7" fillId="0" borderId="26" xfId="119" quotePrefix="1" applyNumberFormat="1" applyFont="1" applyFill="1" applyBorder="1" applyAlignment="1">
      <alignment horizontal="center" vertical="center"/>
    </xf>
    <xf numFmtId="0" fontId="1" fillId="0" borderId="26" xfId="117" applyNumberFormat="1" applyFont="1" applyFill="1" applyBorder="1" applyAlignment="1">
      <alignment horizontal="center" vertical="center"/>
    </xf>
    <xf numFmtId="0" fontId="1" fillId="0" borderId="27" xfId="117" applyNumberFormat="1" applyFont="1" applyFill="1" applyBorder="1" applyAlignment="1">
      <alignment horizontal="center" vertical="center"/>
    </xf>
    <xf numFmtId="178" fontId="9" fillId="0" borderId="0" xfId="119" applyNumberFormat="1" applyFont="1" applyFill="1" applyBorder="1" applyAlignment="1">
      <alignment horizontal="center" vertical="distributed"/>
    </xf>
    <xf numFmtId="178" fontId="1" fillId="0" borderId="0" xfId="0" applyNumberFormat="1" applyFont="1" applyFill="1" applyAlignment="1">
      <alignment horizontal="center" vertical="distributed"/>
    </xf>
    <xf numFmtId="0" fontId="10" fillId="0" borderId="8" xfId="119" applyNumberFormat="1" applyFont="1" applyFill="1" applyBorder="1" applyAlignment="1">
      <alignment horizontal="center" vertical="center" wrapText="1"/>
    </xf>
    <xf numFmtId="0" fontId="7" fillId="0" borderId="27" xfId="119" applyNumberFormat="1" applyFont="1" applyFill="1" applyBorder="1" applyAlignment="1">
      <alignment horizontal="center" vertical="center" wrapText="1"/>
    </xf>
    <xf numFmtId="0" fontId="7" fillId="0" borderId="32" xfId="119" applyNumberFormat="1" applyFont="1" applyFill="1" applyBorder="1" applyAlignment="1">
      <alignment horizontal="center" vertical="center"/>
    </xf>
    <xf numFmtId="0" fontId="7" fillId="0" borderId="5" xfId="119" quotePrefix="1" applyNumberFormat="1" applyFont="1" applyFill="1" applyBorder="1" applyAlignment="1">
      <alignment horizontal="center" vertical="center" wrapText="1"/>
    </xf>
    <xf numFmtId="0" fontId="7" fillId="0" borderId="6" xfId="119" quotePrefix="1" applyNumberFormat="1" applyFont="1" applyFill="1" applyBorder="1" applyAlignment="1">
      <alignment horizontal="center" vertical="center"/>
    </xf>
    <xf numFmtId="0" fontId="7" fillId="0" borderId="3" xfId="119" quotePrefix="1" applyNumberFormat="1" applyFont="1" applyFill="1" applyBorder="1" applyAlignment="1">
      <alignment horizontal="center" vertical="center"/>
    </xf>
    <xf numFmtId="0" fontId="9" fillId="0" borderId="5" xfId="119" quotePrefix="1" applyNumberFormat="1" applyFont="1" applyFill="1" applyBorder="1" applyAlignment="1">
      <alignment horizontal="center" vertical="center" wrapText="1"/>
    </xf>
    <xf numFmtId="0" fontId="9" fillId="0" borderId="6" xfId="119" quotePrefix="1" applyNumberFormat="1" applyFont="1" applyFill="1" applyBorder="1" applyAlignment="1">
      <alignment horizontal="center" vertical="center"/>
    </xf>
    <xf numFmtId="0" fontId="9" fillId="0" borderId="3" xfId="119" quotePrefix="1" applyNumberFormat="1" applyFont="1" applyFill="1" applyBorder="1" applyAlignment="1">
      <alignment horizontal="center" vertical="center"/>
    </xf>
    <xf numFmtId="0" fontId="7" fillId="0" borderId="16" xfId="119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8" xfId="119" applyNumberFormat="1" applyFont="1" applyFill="1" applyBorder="1" applyAlignment="1">
      <alignment horizontal="center" vertical="center" wrapText="1"/>
    </xf>
    <xf numFmtId="0" fontId="7" fillId="0" borderId="25" xfId="119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8" xfId="119" applyNumberFormat="1" applyFont="1" applyFill="1" applyBorder="1" applyAlignment="1">
      <alignment horizontal="center" vertical="center" wrapText="1"/>
    </xf>
    <xf numFmtId="0" fontId="7" fillId="0" borderId="12" xfId="119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 justifyLastLine="1"/>
    </xf>
    <xf numFmtId="177" fontId="9" fillId="0" borderId="5" xfId="119" applyNumberFormat="1" applyFont="1" applyFill="1" applyBorder="1" applyAlignment="1">
      <alignment horizontal="center" vertical="center" wrapText="1"/>
    </xf>
    <xf numFmtId="177" fontId="9" fillId="0" borderId="6" xfId="119" quotePrefix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177" fontId="9" fillId="0" borderId="12" xfId="119" applyNumberFormat="1" applyFont="1" applyFill="1" applyBorder="1" applyAlignment="1">
      <alignment horizontal="center" vertical="center"/>
    </xf>
    <xf numFmtId="177" fontId="9" fillId="0" borderId="32" xfId="119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 justifyLastLine="1"/>
    </xf>
    <xf numFmtId="187" fontId="9" fillId="0" borderId="22" xfId="117" applyNumberFormat="1" applyFont="1" applyFill="1" applyBorder="1" applyAlignment="1">
      <alignment horizontal="center" vertical="center"/>
    </xf>
    <xf numFmtId="187" fontId="9" fillId="0" borderId="1" xfId="117" applyNumberFormat="1" applyFont="1" applyFill="1" applyBorder="1" applyAlignment="1">
      <alignment horizontal="center" vertical="center"/>
    </xf>
    <xf numFmtId="3" fontId="9" fillId="0" borderId="0" xfId="117" applyFont="1" applyFill="1" applyBorder="1" applyAlignment="1">
      <alignment horizontal="right" vertical="center"/>
    </xf>
    <xf numFmtId="3" fontId="9" fillId="0" borderId="0" xfId="117" applyFont="1" applyFill="1" applyAlignment="1">
      <alignment horizontal="right" vertical="center"/>
    </xf>
    <xf numFmtId="3" fontId="9" fillId="0" borderId="19" xfId="117" applyFont="1" applyFill="1" applyBorder="1" applyAlignment="1">
      <alignment horizontal="right" vertical="center"/>
    </xf>
    <xf numFmtId="3" fontId="9" fillId="0" borderId="0" xfId="117" applyFont="1" applyFill="1" applyBorder="1" applyAlignment="1">
      <alignment horizontal="center" vertical="center"/>
    </xf>
    <xf numFmtId="3" fontId="9" fillId="0" borderId="0" xfId="117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9" fillId="0" borderId="5" xfId="117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87" fontId="9" fillId="0" borderId="26" xfId="117" applyNumberFormat="1" applyFont="1" applyFill="1" applyBorder="1" applyAlignment="1">
      <alignment horizontal="center" vertical="center" wrapText="1"/>
    </xf>
    <xf numFmtId="187" fontId="9" fillId="0" borderId="27" xfId="117" applyNumberFormat="1" applyFont="1" applyFill="1" applyBorder="1" applyAlignment="1">
      <alignment horizontal="center" vertical="center" wrapText="1"/>
    </xf>
    <xf numFmtId="187" fontId="9" fillId="0" borderId="1" xfId="117" applyNumberFormat="1" applyFont="1" applyFill="1" applyBorder="1" applyAlignment="1">
      <alignment horizontal="center" vertical="center" wrapText="1"/>
    </xf>
    <xf numFmtId="3" fontId="9" fillId="0" borderId="0" xfId="117" applyNumberFormat="1" applyFont="1" applyFill="1" applyBorder="1" applyAlignment="1">
      <alignment horizontal="center" vertical="center"/>
    </xf>
    <xf numFmtId="187" fontId="9" fillId="0" borderId="22" xfId="117" applyNumberFormat="1" applyFont="1" applyFill="1" applyBorder="1" applyAlignment="1">
      <alignment horizontal="center" vertical="center" wrapText="1"/>
    </xf>
    <xf numFmtId="187" fontId="9" fillId="0" borderId="32" xfId="117" applyNumberFormat="1" applyFont="1" applyFill="1" applyBorder="1" applyAlignment="1">
      <alignment horizontal="center" vertical="center" wrapText="1"/>
    </xf>
    <xf numFmtId="187" fontId="9" fillId="0" borderId="32" xfId="117" applyNumberFormat="1" applyFont="1" applyFill="1" applyBorder="1" applyAlignment="1">
      <alignment horizontal="center" vertical="center"/>
    </xf>
    <xf numFmtId="187" fontId="9" fillId="0" borderId="25" xfId="117" applyNumberFormat="1" applyFont="1" applyFill="1" applyBorder="1" applyAlignment="1">
      <alignment horizontal="center" vertical="center"/>
    </xf>
    <xf numFmtId="3" fontId="17" fillId="0" borderId="0" xfId="117" applyNumberFormat="1" applyFont="1" applyFill="1" applyAlignment="1">
      <alignment horizontal="center" vertical="top"/>
    </xf>
    <xf numFmtId="3" fontId="9" fillId="0" borderId="1" xfId="117" applyFont="1" applyFill="1" applyBorder="1" applyAlignment="1">
      <alignment horizontal="center" vertical="top" wrapText="1" justifyLastLine="1"/>
    </xf>
    <xf numFmtId="3" fontId="9" fillId="0" borderId="21" xfId="117" applyFont="1" applyFill="1" applyBorder="1" applyAlignment="1">
      <alignment horizontal="center" vertical="top" wrapText="1" justifyLastLine="1"/>
    </xf>
    <xf numFmtId="3" fontId="9" fillId="0" borderId="25" xfId="117" applyFont="1" applyFill="1" applyBorder="1" applyAlignment="1">
      <alignment horizontal="center" vertical="center" wrapText="1" justifyLastLine="1"/>
    </xf>
    <xf numFmtId="3" fontId="9" fillId="0" borderId="26" xfId="117" applyFont="1" applyFill="1" applyBorder="1" applyAlignment="1">
      <alignment horizontal="center" vertical="center" wrapText="1" justifyLastLine="1"/>
    </xf>
    <xf numFmtId="3" fontId="9" fillId="0" borderId="27" xfId="117" applyFont="1" applyFill="1" applyBorder="1" applyAlignment="1">
      <alignment horizontal="center" vertical="center" wrapText="1" justifyLastLine="1"/>
    </xf>
    <xf numFmtId="3" fontId="9" fillId="0" borderId="32" xfId="117" applyFont="1" applyFill="1" applyBorder="1" applyAlignment="1">
      <alignment horizontal="center" vertical="center" wrapText="1" justifyLastLine="1"/>
    </xf>
    <xf numFmtId="4" fontId="9" fillId="0" borderId="2" xfId="117" applyNumberFormat="1" applyFont="1" applyFill="1" applyBorder="1" applyAlignment="1">
      <alignment horizontal="distributed" vertical="center" wrapText="1"/>
    </xf>
    <xf numFmtId="3" fontId="9" fillId="0" borderId="24" xfId="117" applyFont="1" applyFill="1" applyBorder="1" applyAlignment="1">
      <alignment horizontal="center" vertical="top" wrapText="1" justifyLastLine="1"/>
    </xf>
    <xf numFmtId="3" fontId="9" fillId="0" borderId="22" xfId="117" applyFont="1" applyFill="1" applyBorder="1" applyAlignment="1">
      <alignment horizontal="center" vertical="top" wrapText="1" justifyLastLine="1"/>
    </xf>
    <xf numFmtId="3" fontId="9" fillId="0" borderId="12" xfId="117" applyFont="1" applyFill="1" applyBorder="1" applyAlignment="1">
      <alignment horizontal="distributed" vertical="center" wrapText="1"/>
    </xf>
    <xf numFmtId="3" fontId="9" fillId="0" borderId="2" xfId="117" applyFont="1" applyFill="1" applyBorder="1" applyAlignment="1">
      <alignment horizontal="distributed" vertical="center" wrapText="1"/>
    </xf>
    <xf numFmtId="3" fontId="9" fillId="0" borderId="23" xfId="117" applyFont="1" applyFill="1" applyBorder="1" applyAlignment="1">
      <alignment horizontal="center" vertical="top" wrapText="1" justifyLastLine="1"/>
    </xf>
    <xf numFmtId="3" fontId="9" fillId="0" borderId="15" xfId="117" applyFont="1" applyFill="1" applyBorder="1" applyAlignment="1">
      <alignment horizontal="left" vertical="center" justifyLastLine="1"/>
    </xf>
    <xf numFmtId="3" fontId="9" fillId="0" borderId="15" xfId="117" quotePrefix="1" applyFont="1" applyFill="1" applyBorder="1" applyAlignment="1">
      <alignment horizontal="left" vertical="center" justifyLastLine="1"/>
    </xf>
    <xf numFmtId="3" fontId="9" fillId="0" borderId="0" xfId="117" quotePrefix="1" applyFont="1" applyFill="1" applyBorder="1" applyAlignment="1">
      <alignment horizontal="left" vertical="center" justifyLastLine="1"/>
    </xf>
    <xf numFmtId="3" fontId="9" fillId="0" borderId="5" xfId="117" applyFont="1" applyFill="1" applyBorder="1" applyAlignment="1">
      <alignment horizontal="center" vertical="center" wrapText="1" justifyLastLine="1"/>
    </xf>
    <xf numFmtId="3" fontId="9" fillId="0" borderId="6" xfId="117" applyFont="1" applyFill="1" applyBorder="1" applyAlignment="1">
      <alignment horizontal="center" vertical="center" wrapText="1" justifyLastLine="1"/>
    </xf>
    <xf numFmtId="3" fontId="9" fillId="0" borderId="3" xfId="117" applyFont="1" applyFill="1" applyBorder="1" applyAlignment="1">
      <alignment horizontal="center" vertical="center" wrapText="1" justifyLastLine="1"/>
    </xf>
    <xf numFmtId="3" fontId="17" fillId="0" borderId="0" xfId="117" applyNumberFormat="1" applyFont="1" applyAlignment="1">
      <alignment horizontal="center" vertical="top"/>
    </xf>
    <xf numFmtId="3" fontId="9" fillId="0" borderId="10" xfId="117" applyFont="1" applyFill="1" applyBorder="1" applyAlignment="1">
      <alignment horizontal="center" vertical="center" wrapText="1" justifyLastLine="1"/>
    </xf>
    <xf numFmtId="3" fontId="9" fillId="0" borderId="11" xfId="117" applyFont="1" applyFill="1" applyBorder="1" applyAlignment="1">
      <alignment horizontal="center" vertical="center" wrapText="1" justifyLastLine="1"/>
    </xf>
    <xf numFmtId="3" fontId="9" fillId="0" borderId="8" xfId="117" applyFont="1" applyFill="1" applyBorder="1" applyAlignment="1">
      <alignment horizontal="center" vertical="center" wrapText="1" justifyLastLine="1"/>
    </xf>
    <xf numFmtId="3" fontId="9" fillId="0" borderId="20" xfId="117" applyFont="1" applyFill="1" applyBorder="1" applyAlignment="1">
      <alignment horizontal="center" vertical="center" wrapText="1" justifyLastLine="1"/>
    </xf>
    <xf numFmtId="3" fontId="9" fillId="0" borderId="19" xfId="117" applyFont="1" applyFill="1" applyBorder="1" applyAlignment="1">
      <alignment horizontal="center" vertical="center" wrapText="1" justifyLastLine="1"/>
    </xf>
    <xf numFmtId="3" fontId="9" fillId="0" borderId="12" xfId="117" applyFont="1" applyFill="1" applyBorder="1" applyAlignment="1">
      <alignment horizontal="center" vertical="center" wrapText="1" justifyLastLine="1"/>
    </xf>
    <xf numFmtId="3" fontId="9" fillId="0" borderId="15" xfId="117" applyFont="1" applyFill="1" applyBorder="1" applyAlignment="1">
      <alignment horizontal="center" vertical="center" wrapText="1" justifyLastLine="1"/>
    </xf>
    <xf numFmtId="3" fontId="9" fillId="0" borderId="0" xfId="117" applyFont="1" applyFill="1" applyBorder="1" applyAlignment="1">
      <alignment horizontal="center" vertical="center" wrapText="1" justifyLastLine="1"/>
    </xf>
    <xf numFmtId="3" fontId="9" fillId="0" borderId="2" xfId="117" applyFont="1" applyFill="1" applyBorder="1" applyAlignment="1">
      <alignment horizontal="center" vertical="center" wrapText="1" justifyLastLine="1"/>
    </xf>
    <xf numFmtId="3" fontId="9" fillId="0" borderId="1" xfId="117" applyFont="1" applyFill="1" applyBorder="1" applyAlignment="1">
      <alignment horizontal="center" vertical="center" wrapText="1" justifyLastLine="1"/>
    </xf>
    <xf numFmtId="0" fontId="17" fillId="0" borderId="0" xfId="119" applyNumberFormat="1" applyFont="1" applyBorder="1" applyAlignment="1">
      <alignment horizontal="center" vertical="top"/>
    </xf>
    <xf numFmtId="177" fontId="17" fillId="0" borderId="0" xfId="119" applyNumberFormat="1" applyFont="1" applyBorder="1" applyAlignment="1">
      <alignment horizontal="center" vertical="top"/>
    </xf>
    <xf numFmtId="177" fontId="9" fillId="0" borderId="5" xfId="119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177" fontId="9" fillId="0" borderId="25" xfId="119" applyNumberFormat="1" applyFont="1" applyBorder="1" applyAlignment="1">
      <alignment horizontal="center" vertical="center" wrapText="1"/>
    </xf>
    <xf numFmtId="177" fontId="9" fillId="0" borderId="26" xfId="119" applyNumberFormat="1" applyFont="1" applyBorder="1" applyAlignment="1">
      <alignment horizontal="center" vertical="center" wrapText="1"/>
    </xf>
    <xf numFmtId="177" fontId="9" fillId="0" borderId="27" xfId="119" applyNumberFormat="1" applyFont="1" applyBorder="1" applyAlignment="1">
      <alignment horizontal="center" vertical="center" wrapText="1"/>
    </xf>
    <xf numFmtId="177" fontId="9" fillId="0" borderId="20" xfId="119" applyNumberFormat="1" applyFont="1" applyBorder="1" applyAlignment="1">
      <alignment horizontal="center" vertical="center" wrapText="1"/>
    </xf>
    <xf numFmtId="177" fontId="9" fillId="0" borderId="12" xfId="119" applyNumberFormat="1" applyFont="1" applyBorder="1" applyAlignment="1">
      <alignment horizontal="center" vertical="center" wrapText="1"/>
    </xf>
    <xf numFmtId="177" fontId="17" fillId="0" borderId="0" xfId="119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</cellXfs>
  <cellStyles count="1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eng" xfId="19" xr:uid="{00000000-0005-0000-0000-000012000000}"/>
    <cellStyle name="lu" xfId="20" xr:uid="{00000000-0005-0000-0000-000013000000}"/>
    <cellStyle name="Normal - Style1" xfId="21" xr:uid="{00000000-0005-0000-0000-000014000000}"/>
    <cellStyle name="Normal_Basic Assumptions" xfId="22" xr:uid="{00000000-0005-0000-0000-000015000000}"/>
    <cellStyle name="一般" xfId="0" builtinId="0"/>
    <cellStyle name="一般 10 2" xfId="23" xr:uid="{00000000-0005-0000-0000-000017000000}"/>
    <cellStyle name="一般 10 3" xfId="24" xr:uid="{00000000-0005-0000-0000-000018000000}"/>
    <cellStyle name="一般 10 4" xfId="25" xr:uid="{00000000-0005-0000-0000-000019000000}"/>
    <cellStyle name="一般 10 5" xfId="26" xr:uid="{00000000-0005-0000-0000-00001A000000}"/>
    <cellStyle name="一般 11 2" xfId="27" xr:uid="{00000000-0005-0000-0000-00001B000000}"/>
    <cellStyle name="一般 11 3" xfId="28" xr:uid="{00000000-0005-0000-0000-00001C000000}"/>
    <cellStyle name="一般 11 4" xfId="29" xr:uid="{00000000-0005-0000-0000-00001D000000}"/>
    <cellStyle name="一般 11 5" xfId="30" xr:uid="{00000000-0005-0000-0000-00001E000000}"/>
    <cellStyle name="一般 11 6" xfId="31" xr:uid="{00000000-0005-0000-0000-00001F000000}"/>
    <cellStyle name="一般 12 2" xfId="32" xr:uid="{00000000-0005-0000-0000-000020000000}"/>
    <cellStyle name="一般 12 3" xfId="33" xr:uid="{00000000-0005-0000-0000-000021000000}"/>
    <cellStyle name="一般 13 2" xfId="34" xr:uid="{00000000-0005-0000-0000-000022000000}"/>
    <cellStyle name="一般 14" xfId="35" xr:uid="{00000000-0005-0000-0000-000023000000}"/>
    <cellStyle name="一般 15 2" xfId="36" xr:uid="{00000000-0005-0000-0000-000024000000}"/>
    <cellStyle name="一般 16" xfId="37" xr:uid="{00000000-0005-0000-0000-000025000000}"/>
    <cellStyle name="一般 17 10" xfId="38" xr:uid="{00000000-0005-0000-0000-000026000000}"/>
    <cellStyle name="一般 17 11" xfId="39" xr:uid="{00000000-0005-0000-0000-000027000000}"/>
    <cellStyle name="一般 17 12" xfId="40" xr:uid="{00000000-0005-0000-0000-000028000000}"/>
    <cellStyle name="一般 17 13" xfId="41" xr:uid="{00000000-0005-0000-0000-000029000000}"/>
    <cellStyle name="一般 17 14" xfId="42" xr:uid="{00000000-0005-0000-0000-00002A000000}"/>
    <cellStyle name="一般 17 15" xfId="43" xr:uid="{00000000-0005-0000-0000-00002B000000}"/>
    <cellStyle name="一般 17 16" xfId="44" xr:uid="{00000000-0005-0000-0000-00002C000000}"/>
    <cellStyle name="一般 17 17" xfId="45" xr:uid="{00000000-0005-0000-0000-00002D000000}"/>
    <cellStyle name="一般 17 18" xfId="46" xr:uid="{00000000-0005-0000-0000-00002E000000}"/>
    <cellStyle name="一般 17 19" xfId="47" xr:uid="{00000000-0005-0000-0000-00002F000000}"/>
    <cellStyle name="一般 17 2" xfId="48" xr:uid="{00000000-0005-0000-0000-000030000000}"/>
    <cellStyle name="一般 17 20" xfId="49" xr:uid="{00000000-0005-0000-0000-000031000000}"/>
    <cellStyle name="一般 17 21" xfId="50" xr:uid="{00000000-0005-0000-0000-000032000000}"/>
    <cellStyle name="一般 17 22" xfId="51" xr:uid="{00000000-0005-0000-0000-000033000000}"/>
    <cellStyle name="一般 17 23" xfId="52" xr:uid="{00000000-0005-0000-0000-000034000000}"/>
    <cellStyle name="一般 17 3" xfId="53" xr:uid="{00000000-0005-0000-0000-000035000000}"/>
    <cellStyle name="一般 17 4" xfId="54" xr:uid="{00000000-0005-0000-0000-000036000000}"/>
    <cellStyle name="一般 17 5" xfId="55" xr:uid="{00000000-0005-0000-0000-000037000000}"/>
    <cellStyle name="一般 17 6" xfId="56" xr:uid="{00000000-0005-0000-0000-000038000000}"/>
    <cellStyle name="一般 17 7" xfId="57" xr:uid="{00000000-0005-0000-0000-000039000000}"/>
    <cellStyle name="一般 17 8" xfId="58" xr:uid="{00000000-0005-0000-0000-00003A000000}"/>
    <cellStyle name="一般 17 9" xfId="59" xr:uid="{00000000-0005-0000-0000-00003B000000}"/>
    <cellStyle name="一般 18" xfId="60" xr:uid="{00000000-0005-0000-0000-00003C000000}"/>
    <cellStyle name="一般 19 2" xfId="61" xr:uid="{00000000-0005-0000-0000-00003D000000}"/>
    <cellStyle name="一般 2 2" xfId="62" xr:uid="{00000000-0005-0000-0000-00003E000000}"/>
    <cellStyle name="一般 2 3" xfId="63" xr:uid="{00000000-0005-0000-0000-00003F000000}"/>
    <cellStyle name="一般 2 4" xfId="64" xr:uid="{00000000-0005-0000-0000-000040000000}"/>
    <cellStyle name="一般 2 5" xfId="65" xr:uid="{00000000-0005-0000-0000-000041000000}"/>
    <cellStyle name="一般 2 6" xfId="66" xr:uid="{00000000-0005-0000-0000-000042000000}"/>
    <cellStyle name="一般 20 2" xfId="67" xr:uid="{00000000-0005-0000-0000-000043000000}"/>
    <cellStyle name="一般 21 2" xfId="68" xr:uid="{00000000-0005-0000-0000-000044000000}"/>
    <cellStyle name="一般 21 3" xfId="69" xr:uid="{00000000-0005-0000-0000-000045000000}"/>
    <cellStyle name="一般 21 4" xfId="70" xr:uid="{00000000-0005-0000-0000-000046000000}"/>
    <cellStyle name="一般 21 5" xfId="71" xr:uid="{00000000-0005-0000-0000-000047000000}"/>
    <cellStyle name="一般 22 2" xfId="72" xr:uid="{00000000-0005-0000-0000-000048000000}"/>
    <cellStyle name="一般 23 2" xfId="73" xr:uid="{00000000-0005-0000-0000-000049000000}"/>
    <cellStyle name="一般 23 3" xfId="74" xr:uid="{00000000-0005-0000-0000-00004A000000}"/>
    <cellStyle name="一般 24 2" xfId="75" xr:uid="{00000000-0005-0000-0000-00004B000000}"/>
    <cellStyle name="一般 25 2" xfId="76" xr:uid="{00000000-0005-0000-0000-00004C000000}"/>
    <cellStyle name="一般 25 3" xfId="77" xr:uid="{00000000-0005-0000-0000-00004D000000}"/>
    <cellStyle name="一般 25 4" xfId="78" xr:uid="{00000000-0005-0000-0000-00004E000000}"/>
    <cellStyle name="一般 26 2" xfId="79" xr:uid="{00000000-0005-0000-0000-00004F000000}"/>
    <cellStyle name="一般 27 2" xfId="80" xr:uid="{00000000-0005-0000-0000-000050000000}"/>
    <cellStyle name="一般 28 10" xfId="81" xr:uid="{00000000-0005-0000-0000-000051000000}"/>
    <cellStyle name="一般 28 11" xfId="82" xr:uid="{00000000-0005-0000-0000-000052000000}"/>
    <cellStyle name="一般 28 12" xfId="83" xr:uid="{00000000-0005-0000-0000-000053000000}"/>
    <cellStyle name="一般 28 13" xfId="84" xr:uid="{00000000-0005-0000-0000-000054000000}"/>
    <cellStyle name="一般 28 2" xfId="85" xr:uid="{00000000-0005-0000-0000-000055000000}"/>
    <cellStyle name="一般 28 3" xfId="86" xr:uid="{00000000-0005-0000-0000-000056000000}"/>
    <cellStyle name="一般 28 4" xfId="87" xr:uid="{00000000-0005-0000-0000-000057000000}"/>
    <cellStyle name="一般 28 5" xfId="88" xr:uid="{00000000-0005-0000-0000-000058000000}"/>
    <cellStyle name="一般 28 6" xfId="89" xr:uid="{00000000-0005-0000-0000-000059000000}"/>
    <cellStyle name="一般 28 7" xfId="90" xr:uid="{00000000-0005-0000-0000-00005A000000}"/>
    <cellStyle name="一般 28 8" xfId="91" xr:uid="{00000000-0005-0000-0000-00005B000000}"/>
    <cellStyle name="一般 28 9" xfId="92" xr:uid="{00000000-0005-0000-0000-00005C000000}"/>
    <cellStyle name="一般 3" xfId="93" xr:uid="{00000000-0005-0000-0000-00005D000000}"/>
    <cellStyle name="一般 4 2" xfId="94" xr:uid="{00000000-0005-0000-0000-00005E000000}"/>
    <cellStyle name="一般 4 3" xfId="95" xr:uid="{00000000-0005-0000-0000-00005F000000}"/>
    <cellStyle name="一般 4 4" xfId="96" xr:uid="{00000000-0005-0000-0000-000060000000}"/>
    <cellStyle name="一般 4 5" xfId="97" xr:uid="{00000000-0005-0000-0000-000061000000}"/>
    <cellStyle name="一般 4 6" xfId="98" xr:uid="{00000000-0005-0000-0000-000062000000}"/>
    <cellStyle name="一般 4 7" xfId="99" xr:uid="{00000000-0005-0000-0000-000063000000}"/>
    <cellStyle name="一般 4 8" xfId="100" xr:uid="{00000000-0005-0000-0000-000064000000}"/>
    <cellStyle name="一般 4 9" xfId="101" xr:uid="{00000000-0005-0000-0000-000065000000}"/>
    <cellStyle name="一般 5" xfId="102" xr:uid="{00000000-0005-0000-0000-000066000000}"/>
    <cellStyle name="一般 6" xfId="103" xr:uid="{00000000-0005-0000-0000-000067000000}"/>
    <cellStyle name="一般 60" xfId="104" xr:uid="{00000000-0005-0000-0000-000068000000}"/>
    <cellStyle name="一般 7 2" xfId="105" xr:uid="{00000000-0005-0000-0000-000069000000}"/>
    <cellStyle name="一般 7 3" xfId="106" xr:uid="{00000000-0005-0000-0000-00006A000000}"/>
    <cellStyle name="一般 8 2" xfId="107" xr:uid="{00000000-0005-0000-0000-00006B000000}"/>
    <cellStyle name="一般 8 3" xfId="108" xr:uid="{00000000-0005-0000-0000-00006C000000}"/>
    <cellStyle name="一般 8 4" xfId="109" xr:uid="{00000000-0005-0000-0000-00006D000000}"/>
    <cellStyle name="一般 8 5" xfId="110" xr:uid="{00000000-0005-0000-0000-00006E000000}"/>
    <cellStyle name="一般 8 6" xfId="111" xr:uid="{00000000-0005-0000-0000-00006F000000}"/>
    <cellStyle name="一般 9 2" xfId="112" xr:uid="{00000000-0005-0000-0000-000070000000}"/>
    <cellStyle name="一般 9 3" xfId="113" xr:uid="{00000000-0005-0000-0000-000071000000}"/>
    <cellStyle name="一般 9 4" xfId="114" xr:uid="{00000000-0005-0000-0000-000072000000}"/>
    <cellStyle name="一般 9 5" xfId="115" xr:uid="{00000000-0005-0000-0000-000073000000}"/>
    <cellStyle name="一般 9 6" xfId="116" xr:uid="{00000000-0005-0000-0000-000074000000}"/>
    <cellStyle name="一般_macro_t91-8" xfId="117" xr:uid="{00000000-0005-0000-0000-000075000000}"/>
    <cellStyle name="千分位" xfId="118" builtinId="3"/>
    <cellStyle name="千分位_macro_t91-8" xfId="119" xr:uid="{00000000-0005-0000-0000-000077000000}"/>
    <cellStyle name="千分位_macro_t91-8 2" xfId="120" xr:uid="{00000000-0005-0000-0000-000078000000}"/>
    <cellStyle name="中等" xfId="121" builtinId="28" customBuiltin="1"/>
    <cellStyle name="合計" xfId="122" builtinId="25" customBuiltin="1"/>
    <cellStyle name="好" xfId="123" builtinId="26" customBuiltin="1"/>
    <cellStyle name="百分比" xfId="124" builtinId="5"/>
    <cellStyle name="計算方式" xfId="125" builtinId="22" customBuiltin="1"/>
    <cellStyle name="貨幣[0]_Apply" xfId="126" xr:uid="{00000000-0005-0000-0000-00007E000000}"/>
    <cellStyle name="連結的儲存格" xfId="127" builtinId="24" customBuiltin="1"/>
    <cellStyle name="備註 2" xfId="128" xr:uid="{00000000-0005-0000-0000-000080000000}"/>
    <cellStyle name="說明文字" xfId="129" builtinId="53" customBuiltin="1"/>
    <cellStyle name="輔色1" xfId="130" builtinId="29" customBuiltin="1"/>
    <cellStyle name="輔色2" xfId="131" builtinId="33" customBuiltin="1"/>
    <cellStyle name="輔色3" xfId="132" builtinId="37" customBuiltin="1"/>
    <cellStyle name="輔色4" xfId="133" builtinId="41" customBuiltin="1"/>
    <cellStyle name="輔色5" xfId="134" builtinId="45" customBuiltin="1"/>
    <cellStyle name="輔色6" xfId="135" builtinId="49" customBuiltin="1"/>
    <cellStyle name="標題 1" xfId="136" builtinId="16" customBuiltin="1"/>
    <cellStyle name="標題 2" xfId="137" builtinId="17" customBuiltin="1"/>
    <cellStyle name="標題 3" xfId="138" builtinId="18" customBuiltin="1"/>
    <cellStyle name="標題 4" xfId="139" builtinId="19" customBuiltin="1"/>
    <cellStyle name="標題 5" xfId="140" xr:uid="{00000000-0005-0000-0000-00008C000000}"/>
    <cellStyle name="輸入" xfId="141" builtinId="20" customBuiltin="1"/>
    <cellStyle name="輸出" xfId="142" builtinId="21" customBuiltin="1"/>
    <cellStyle name="檢查儲存格" xfId="143" builtinId="23" customBuiltin="1"/>
    <cellStyle name="壞" xfId="144" builtinId="27" customBuiltin="1"/>
    <cellStyle name="警告文字" xfId="1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400"/>
              <a:t>歷年高級中等學校學生數比較</a:t>
            </a:r>
          </a:p>
        </c:rich>
      </c:tx>
      <c:layout>
        <c:manualLayout>
          <c:xMode val="edge"/>
          <c:yMode val="edge"/>
          <c:x val="0.24809165371457439"/>
          <c:y val="2.960542013588014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97593137599486"/>
          <c:y val="0.19378063998378622"/>
          <c:w val="0.76019772653909068"/>
          <c:h val="0.57416485921121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摘要圖表!$K$2</c:f>
              <c:strCache>
                <c:ptCount val="1"/>
                <c:pt idx="0">
                  <c:v>高中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摘要圖表!$J$6:$J$15</c:f>
              <c:numCache>
                <c:formatCode>#,##0</c:formatCode>
                <c:ptCount val="10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</c:numCache>
            </c:numRef>
          </c:cat>
          <c:val>
            <c:numRef>
              <c:f>摘要圖表!$K$6:$K$15</c:f>
              <c:numCache>
                <c:formatCode>_(* #,##0_);_(* \(#,##0\);_(* "-"??_);_(@_)</c:formatCode>
                <c:ptCount val="10"/>
                <c:pt idx="0">
                  <c:v>16807</c:v>
                </c:pt>
                <c:pt idx="1">
                  <c:v>17500</c:v>
                </c:pt>
                <c:pt idx="2">
                  <c:v>18707</c:v>
                </c:pt>
                <c:pt idx="3">
                  <c:v>19719</c:v>
                </c:pt>
                <c:pt idx="4">
                  <c:v>20137</c:v>
                </c:pt>
                <c:pt idx="5">
                  <c:v>20294</c:v>
                </c:pt>
                <c:pt idx="6">
                  <c:v>20031</c:v>
                </c:pt>
                <c:pt idx="7">
                  <c:v>19826</c:v>
                </c:pt>
                <c:pt idx="8">
                  <c:v>19500</c:v>
                </c:pt>
                <c:pt idx="9">
                  <c:v>19600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C-4A32-8FA1-38CD977B0FB6}"/>
            </c:ext>
          </c:extLst>
        </c:ser>
        <c:ser>
          <c:idx val="2"/>
          <c:order val="1"/>
          <c:tx>
            <c:strRef>
              <c:f>摘要圖表!$L$2</c:f>
              <c:strCache>
                <c:ptCount val="1"/>
                <c:pt idx="0">
                  <c:v>高職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摘要圖表!$J$6:$J$15</c:f>
              <c:numCache>
                <c:formatCode>#,##0</c:formatCode>
                <c:ptCount val="10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</c:numCache>
            </c:numRef>
          </c:cat>
          <c:val>
            <c:numRef>
              <c:f>摘要圖表!$L$6:$L$15</c:f>
              <c:numCache>
                <c:formatCode>_(* #,##0_);_(* \(#,##0\);_(* "-"??_);_(@_)</c:formatCode>
                <c:ptCount val="10"/>
                <c:pt idx="0">
                  <c:v>18627</c:v>
                </c:pt>
                <c:pt idx="1">
                  <c:v>20923</c:v>
                </c:pt>
                <c:pt idx="2">
                  <c:v>17842</c:v>
                </c:pt>
                <c:pt idx="3">
                  <c:v>17377</c:v>
                </c:pt>
                <c:pt idx="4">
                  <c:v>16881</c:v>
                </c:pt>
                <c:pt idx="5">
                  <c:v>16983</c:v>
                </c:pt>
                <c:pt idx="6">
                  <c:v>15145</c:v>
                </c:pt>
                <c:pt idx="7">
                  <c:v>15367</c:v>
                </c:pt>
                <c:pt idx="8">
                  <c:v>15704</c:v>
                </c:pt>
                <c:pt idx="9">
                  <c:v>15364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C-4A32-8FA1-38CD977B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758200"/>
        <c:axId val="1"/>
        <c:axId val="0"/>
      </c:bar3DChart>
      <c:catAx>
        <c:axId val="435758200"/>
        <c:scaling>
          <c:orientation val="minMax"/>
        </c:scaling>
        <c:delete val="0"/>
        <c:axPos val="b"/>
        <c:numFmt formatCode="#,##0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435758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8662423518430505"/>
          <c:y val="0.84928543621042574"/>
          <c:w val="0.59543401283648678"/>
          <c:h val="0.928233118587449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/>
              <a:t>歷年高中學生數及班級數</a:t>
            </a:r>
          </a:p>
        </c:rich>
      </c:tx>
      <c:layout>
        <c:manualLayout>
          <c:xMode val="edge"/>
          <c:yMode val="edge"/>
          <c:x val="0.32934207623703982"/>
          <c:y val="2.5454484620017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98516956826986"/>
          <c:y val="0.24645917919560076"/>
          <c:w val="0.66552496763452851"/>
          <c:h val="0.592068602895178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摘要圖表!$K$17</c:f>
              <c:strCache>
                <c:ptCount val="1"/>
                <c:pt idx="0">
                  <c:v>人數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摘要圖表!$J$21:$J$30</c:f>
              <c:numCache>
                <c:formatCode>#,##0</c:formatCode>
                <c:ptCount val="10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</c:numCache>
            </c:numRef>
          </c:cat>
          <c:val>
            <c:numRef>
              <c:f>摘要圖表!$K$21:$K$30</c:f>
              <c:numCache>
                <c:formatCode>_(* #,##0_);_(* \(#,##0\);_(* "-"??_);_(@_)</c:formatCode>
                <c:ptCount val="10"/>
                <c:pt idx="0">
                  <c:v>16807</c:v>
                </c:pt>
                <c:pt idx="1">
                  <c:v>17500</c:v>
                </c:pt>
                <c:pt idx="2">
                  <c:v>18707</c:v>
                </c:pt>
                <c:pt idx="3">
                  <c:v>19719</c:v>
                </c:pt>
                <c:pt idx="4">
                  <c:v>20137</c:v>
                </c:pt>
                <c:pt idx="5">
                  <c:v>20294</c:v>
                </c:pt>
                <c:pt idx="6">
                  <c:v>20031</c:v>
                </c:pt>
                <c:pt idx="7">
                  <c:v>19826</c:v>
                </c:pt>
                <c:pt idx="8">
                  <c:v>19500</c:v>
                </c:pt>
                <c:pt idx="9">
                  <c:v>19600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F-4C8F-89AA-54C7FB91B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761480"/>
        <c:axId val="1"/>
      </c:barChart>
      <c:lineChart>
        <c:grouping val="standard"/>
        <c:varyColors val="0"/>
        <c:ser>
          <c:idx val="0"/>
          <c:order val="1"/>
          <c:tx>
            <c:strRef>
              <c:f>摘要圖表!$L$17</c:f>
              <c:strCache>
                <c:ptCount val="1"/>
                <c:pt idx="0">
                  <c:v>班級數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摘要圖表!$J$21:$J$30</c:f>
              <c:numCache>
                <c:formatCode>#,##0</c:formatCode>
                <c:ptCount val="10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</c:numCache>
            </c:numRef>
          </c:cat>
          <c:val>
            <c:numRef>
              <c:f>摘要圖表!$L$21:$L$30</c:f>
              <c:numCache>
                <c:formatCode>_(* #,##0_);_(* \(#,##0\);_(* "-"??_);_(@_)</c:formatCode>
                <c:ptCount val="10"/>
                <c:pt idx="0">
                  <c:v>395</c:v>
                </c:pt>
                <c:pt idx="1">
                  <c:v>423</c:v>
                </c:pt>
                <c:pt idx="2">
                  <c:v>457</c:v>
                </c:pt>
                <c:pt idx="3">
                  <c:v>490</c:v>
                </c:pt>
                <c:pt idx="4">
                  <c:v>507</c:v>
                </c:pt>
                <c:pt idx="5">
                  <c:v>519</c:v>
                </c:pt>
                <c:pt idx="6">
                  <c:v>513</c:v>
                </c:pt>
                <c:pt idx="7">
                  <c:v>507</c:v>
                </c:pt>
                <c:pt idx="8">
                  <c:v>502</c:v>
                </c:pt>
                <c:pt idx="9">
                  <c:v>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F-4C8F-89AA-54C7FB91B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761480"/>
        <c:scaling>
          <c:orientation val="minMax"/>
        </c:scaling>
        <c:delete val="0"/>
        <c:axPos val="b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_(* #,##0_);_(* \(#,##0\);_(* &quot;-&quot;??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435761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_(* #,##0_);_(* \(#,##0\);_(* &quot;-&quot;??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528369416944665"/>
          <c:y val="0.17847025495750707"/>
          <c:w val="0.44253971898452654"/>
          <c:h val="0.365439465250979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/>
              <a:t>歷年高等教育學生數比較</a:t>
            </a:r>
          </a:p>
        </c:rich>
      </c:tx>
      <c:layout>
        <c:manualLayout>
          <c:xMode val="edge"/>
          <c:yMode val="edge"/>
          <c:x val="0.35037934020873657"/>
          <c:y val="1.41242425341993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350187205497362"/>
          <c:y val="0.13364055299539171"/>
          <c:w val="0.80639813499387492"/>
          <c:h val="0.6658986175115206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摘要圖表!$K$42</c:f>
              <c:strCache>
                <c:ptCount val="1"/>
                <c:pt idx="0">
                  <c:v>大學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摘要圖表!$J$46:$J$55</c:f>
              <c:numCache>
                <c:formatCode>#,##0</c:formatCode>
                <c:ptCount val="10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</c:numCache>
            </c:numRef>
          </c:cat>
          <c:val>
            <c:numRef>
              <c:f>摘要圖表!$K$46:$K$55</c:f>
              <c:numCache>
                <c:formatCode>_(* #,##0_);_(* \(#,##0\);_(* "-"??_);_(@_)</c:formatCode>
                <c:ptCount val="10"/>
                <c:pt idx="0">
                  <c:v>65827</c:v>
                </c:pt>
                <c:pt idx="1">
                  <c:v>80540</c:v>
                </c:pt>
                <c:pt idx="2">
                  <c:v>87925</c:v>
                </c:pt>
                <c:pt idx="3">
                  <c:v>91869</c:v>
                </c:pt>
                <c:pt idx="4">
                  <c:v>93799</c:v>
                </c:pt>
                <c:pt idx="5">
                  <c:v>94146</c:v>
                </c:pt>
                <c:pt idx="6">
                  <c:v>93067</c:v>
                </c:pt>
                <c:pt idx="7">
                  <c:v>93667</c:v>
                </c:pt>
                <c:pt idx="8">
                  <c:v>94609</c:v>
                </c:pt>
                <c:pt idx="9">
                  <c:v>95537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C-4CC4-90AE-A8D66C3492C5}"/>
            </c:ext>
          </c:extLst>
        </c:ser>
        <c:ser>
          <c:idx val="2"/>
          <c:order val="1"/>
          <c:tx>
            <c:strRef>
              <c:f>摘要圖表!$L$42</c:f>
              <c:strCache>
                <c:ptCount val="1"/>
                <c:pt idx="0">
                  <c:v>專科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摘要圖表!$J$46:$J$55</c:f>
              <c:numCache>
                <c:formatCode>#,##0</c:formatCode>
                <c:ptCount val="10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</c:numCache>
            </c:numRef>
          </c:cat>
          <c:val>
            <c:numRef>
              <c:f>摘要圖表!$L$46:$L$55</c:f>
              <c:numCache>
                <c:formatCode>_(* #,##0_);_(* \(#,##0\);_(* "-"??_);_(@_)</c:formatCode>
                <c:ptCount val="10"/>
                <c:pt idx="0">
                  <c:v>30364</c:v>
                </c:pt>
                <c:pt idx="1">
                  <c:v>22397</c:v>
                </c:pt>
                <c:pt idx="2">
                  <c:v>17218</c:v>
                </c:pt>
                <c:pt idx="3">
                  <c:v>13916</c:v>
                </c:pt>
                <c:pt idx="4">
                  <c:v>11327</c:v>
                </c:pt>
                <c:pt idx="5">
                  <c:v>10764</c:v>
                </c:pt>
                <c:pt idx="6">
                  <c:v>10589</c:v>
                </c:pt>
                <c:pt idx="7">
                  <c:v>9873</c:v>
                </c:pt>
                <c:pt idx="8">
                  <c:v>9231</c:v>
                </c:pt>
                <c:pt idx="9">
                  <c:v>8652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2C-4CC4-90AE-A8D66C349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764760"/>
        <c:axId val="1"/>
        <c:axId val="0"/>
      </c:bar3DChart>
      <c:catAx>
        <c:axId val="435764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r>
                  <a:rPr lang="zh-TW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4886551428546184"/>
              <c:y val="0.79661211703375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r>
                  <a:rPr lang="zh-TW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8750033139796921"/>
              <c:y val="4.8022726997834948E-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435764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5925948019123873"/>
          <c:y val="0.1566820276497696"/>
          <c:w val="0.36532008625184481"/>
          <c:h val="0.29262672811059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</xdr:row>
      <xdr:rowOff>76200</xdr:rowOff>
    </xdr:from>
    <xdr:to>
      <xdr:col>8</xdr:col>
      <xdr:colOff>182880</xdr:colOff>
      <xdr:row>16</xdr:row>
      <xdr:rowOff>175260</xdr:rowOff>
    </xdr:to>
    <xdr:graphicFrame macro="">
      <xdr:nvGraphicFramePr>
        <xdr:cNvPr id="4097678" name="Chart 1">
          <a:extLst>
            <a:ext uri="{FF2B5EF4-FFF2-40B4-BE49-F238E27FC236}">
              <a16:creationId xmlns:a16="http://schemas.microsoft.com/office/drawing/2014/main" id="{58C52803-DF5E-48B9-B314-14D83900F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24</xdr:row>
      <xdr:rowOff>137160</xdr:rowOff>
    </xdr:from>
    <xdr:to>
      <xdr:col>7</xdr:col>
      <xdr:colOff>350520</xdr:colOff>
      <xdr:row>37</xdr:row>
      <xdr:rowOff>152400</xdr:rowOff>
    </xdr:to>
    <xdr:graphicFrame macro="">
      <xdr:nvGraphicFramePr>
        <xdr:cNvPr id="4097679" name="Chart 2">
          <a:extLst>
            <a:ext uri="{FF2B5EF4-FFF2-40B4-BE49-F238E27FC236}">
              <a16:creationId xmlns:a16="http://schemas.microsoft.com/office/drawing/2014/main" id="{4A0DBFA0-10DD-4FEF-83EA-10D536546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106680</xdr:colOff>
      <xdr:row>42</xdr:row>
      <xdr:rowOff>152400</xdr:rowOff>
    </xdr:from>
    <xdr:to>
      <xdr:col>8</xdr:col>
      <xdr:colOff>312420</xdr:colOff>
      <xdr:row>58</xdr:row>
      <xdr:rowOff>167640</xdr:rowOff>
    </xdr:to>
    <xdr:graphicFrame macro="">
      <xdr:nvGraphicFramePr>
        <xdr:cNvPr id="4097680" name="Chart 3">
          <a:extLst>
            <a:ext uri="{FF2B5EF4-FFF2-40B4-BE49-F238E27FC236}">
              <a16:creationId xmlns:a16="http://schemas.microsoft.com/office/drawing/2014/main" id="{AA1A5BF7-7044-4B41-A0CC-526349D00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0.19123</cdr:x>
      <cdr:y>0.11045</cdr:y>
    </cdr:from>
    <cdr:to>
      <cdr:x>0.2366</cdr:x>
      <cdr:y>0.20159</cdr:y>
    </cdr:to>
    <cdr:sp macro="" textlink="">
      <cdr:nvSpPr>
        <cdr:cNvPr id="3073" name="Text Box 1">
          <a:extLst xmlns:a="http://schemas.openxmlformats.org/drawingml/2006/main">
            <a:ext uri="{FF2B5EF4-FFF2-40B4-BE49-F238E27FC236}">
              <a16:creationId xmlns:a16="http://schemas.microsoft.com/office/drawing/2014/main" id="{4D3A13BE-EB27-4DC9-B050-7AE825A059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936" y="287532"/>
          <a:ext cx="226874" cy="234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新細明體"/>
              <a:ea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0.8534</cdr:x>
      <cdr:y>0.76259</cdr:y>
    </cdr:from>
    <cdr:to>
      <cdr:x>0.91078</cdr:x>
      <cdr:y>0.83222</cdr:y>
    </cdr:to>
    <cdr:sp macro="" textlink="">
      <cdr:nvSpPr>
        <cdr:cNvPr id="3074" name="Text Box 2">
          <a:extLst xmlns:a="http://schemas.openxmlformats.org/drawingml/2006/main">
            <a:ext uri="{FF2B5EF4-FFF2-40B4-BE49-F238E27FC236}">
              <a16:creationId xmlns:a16="http://schemas.microsoft.com/office/drawing/2014/main" id="{32DE76F9-9AD8-46DE-BCA4-F1883578F4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4328" y="2227048"/>
          <a:ext cx="301680" cy="2065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新細明體"/>
              <a:ea typeface="新細明體"/>
            </a:rPr>
            <a:t>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0.20983</cdr:x>
      <cdr:y>0.13252</cdr:y>
    </cdr:from>
    <cdr:to>
      <cdr:x>0.25834</cdr:x>
      <cdr:y>0.23489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id="{6C633EE1-8869-455C-A800-DED44EE5DAE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7516" y="315566"/>
          <a:ext cx="226114" cy="2375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zh-TW" altLang="en-US" sz="1150" b="0" i="0" strike="noStrike">
              <a:solidFill>
                <a:srgbClr val="000000"/>
              </a:solidFill>
              <a:latin typeface="新細明體"/>
              <a:ea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0.85093</cdr:x>
      <cdr:y>0.13252</cdr:y>
    </cdr:from>
    <cdr:to>
      <cdr:x>0.90018</cdr:x>
      <cdr:y>0.2573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AF47AD3C-450C-47AD-B021-6700904E31D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6709" y="315566"/>
          <a:ext cx="250717" cy="286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zh-TW" altLang="en-US" sz="1150" b="0" i="0" strike="noStrike">
              <a:solidFill>
                <a:srgbClr val="000000"/>
              </a:solidFill>
              <a:latin typeface="新細明體"/>
              <a:ea typeface="新細明體"/>
            </a:rPr>
            <a:t>班</a:t>
          </a:r>
        </a:p>
      </cdr:txBody>
    </cdr:sp>
  </cdr:relSizeAnchor>
  <cdr:relSizeAnchor xmlns:cdr="http://schemas.openxmlformats.org/drawingml/2006/chartDrawing">
    <cdr:from>
      <cdr:x>0.91484</cdr:x>
      <cdr:y>0.88887</cdr:y>
    </cdr:from>
    <cdr:to>
      <cdr:x>0.97803</cdr:x>
      <cdr:y>0.97078</cdr:y>
    </cdr:to>
    <cdr:sp macro="" textlink="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A050DB99-9F95-46C1-8A45-114A59966CE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59097" y="2296247"/>
          <a:ext cx="299924" cy="211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zh-TW" altLang="en-US" sz="1150" b="0" i="0" strike="noStrike">
              <a:solidFill>
                <a:srgbClr val="000000"/>
              </a:solidFill>
              <a:latin typeface="新細明體"/>
              <a:ea typeface="新細明體"/>
            </a:rPr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/>
      <a:bodyPr vertOverflow="clip" wrap="square" rtlCol="0"/>
      <a:lstStyle>
        <a:defPPr>
          <a:defRPr sz="1400" b="1">
            <a:latin typeface="+mn-ea"/>
            <a:ea typeface="+mn-ea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U188"/>
  <sheetViews>
    <sheetView showGridLines="0" view="pageBreakPreview" zoomScaleNormal="100" zoomScaleSheetLayoutView="100" workbookViewId="0">
      <pane xSplit="1" ySplit="8" topLeftCell="B29" activePane="bottomRight" state="frozen"/>
      <selection activeCell="G18" sqref="G18"/>
      <selection pane="topRight" activeCell="G18" sqref="G18"/>
      <selection pane="bottomLeft" activeCell="G18" sqref="G18"/>
      <selection pane="bottomRight" sqref="A1:I1"/>
    </sheetView>
  </sheetViews>
  <sheetFormatPr defaultColWidth="9" defaultRowHeight="19.95" customHeight="1"/>
  <cols>
    <col min="1" max="1" width="18.77734375" style="6" customWidth="1"/>
    <col min="2" max="2" width="7.44140625" style="6" customWidth="1"/>
    <col min="3" max="3" width="12.77734375" style="6" customWidth="1"/>
    <col min="4" max="4" width="10.77734375" style="6" customWidth="1"/>
    <col min="5" max="6" width="9.77734375" style="6" customWidth="1"/>
    <col min="7" max="9" width="6.88671875" style="6" customWidth="1"/>
    <col min="10" max="15" width="7" style="6" customWidth="1"/>
    <col min="16" max="19" width="6.88671875" style="6" customWidth="1"/>
    <col min="20" max="20" width="6.77734375" style="6" customWidth="1"/>
    <col min="21" max="22" width="7.109375" style="6" customWidth="1"/>
    <col min="23" max="23" width="18.77734375" style="6" customWidth="1"/>
    <col min="24" max="26" width="7.21875" style="6" customWidth="1"/>
    <col min="27" max="33" width="7.109375" style="6" customWidth="1"/>
    <col min="34" max="35" width="8.33203125" style="6" customWidth="1"/>
    <col min="36" max="36" width="6.88671875" style="6" customWidth="1"/>
    <col min="37" max="38" width="6.77734375" style="6" customWidth="1"/>
    <col min="39" max="42" width="8.77734375" style="6" customWidth="1"/>
    <col min="43" max="43" width="6.77734375" style="6" customWidth="1"/>
    <col min="44" max="45" width="6.88671875" style="6" customWidth="1"/>
    <col min="46" max="16384" width="9" style="6"/>
  </cols>
  <sheetData>
    <row r="1" spans="1:46" s="1" customFormat="1" ht="38.1" customHeight="1">
      <c r="A1" s="405" t="s">
        <v>53</v>
      </c>
      <c r="B1" s="405"/>
      <c r="C1" s="405"/>
      <c r="D1" s="405"/>
      <c r="E1" s="405"/>
      <c r="F1" s="405"/>
      <c r="G1" s="405"/>
      <c r="H1" s="405"/>
      <c r="I1" s="405"/>
      <c r="J1" s="405" t="s">
        <v>151</v>
      </c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 t="s">
        <v>49</v>
      </c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 t="s">
        <v>168</v>
      </c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</row>
    <row r="2" spans="1:46" s="2" customFormat="1" ht="16.95" customHeight="1" thickBot="1">
      <c r="A2" s="406" t="s">
        <v>163</v>
      </c>
      <c r="B2" s="406"/>
      <c r="C2" s="406"/>
      <c r="D2" s="406"/>
      <c r="E2" s="406"/>
      <c r="F2" s="406"/>
      <c r="G2" s="406"/>
      <c r="H2" s="406"/>
      <c r="I2" s="406"/>
      <c r="J2" s="407" t="s">
        <v>37</v>
      </c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6" t="s">
        <v>163</v>
      </c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7" t="s">
        <v>37</v>
      </c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</row>
    <row r="3" spans="1:46" s="2" customFormat="1" ht="36" customHeight="1">
      <c r="A3" s="414" t="s">
        <v>527</v>
      </c>
      <c r="B3" s="392" t="s">
        <v>506</v>
      </c>
      <c r="C3" s="392" t="s">
        <v>514</v>
      </c>
      <c r="D3" s="392" t="s">
        <v>518</v>
      </c>
      <c r="E3" s="394" t="s">
        <v>528</v>
      </c>
      <c r="F3" s="404"/>
      <c r="G3" s="394" t="s">
        <v>482</v>
      </c>
      <c r="H3" s="395"/>
      <c r="I3" s="395"/>
      <c r="J3" s="395" t="s">
        <v>483</v>
      </c>
      <c r="K3" s="395"/>
      <c r="L3" s="395"/>
      <c r="M3" s="395"/>
      <c r="N3" s="395"/>
      <c r="O3" s="396"/>
      <c r="P3" s="409" t="s">
        <v>165</v>
      </c>
      <c r="Q3" s="410"/>
      <c r="R3" s="410"/>
      <c r="S3" s="410"/>
      <c r="T3" s="410"/>
      <c r="U3" s="410"/>
      <c r="V3" s="410"/>
      <c r="W3" s="414" t="s">
        <v>527</v>
      </c>
      <c r="X3" s="421" t="s">
        <v>18</v>
      </c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18" t="s">
        <v>484</v>
      </c>
      <c r="AK3" s="418"/>
      <c r="AL3" s="418"/>
      <c r="AM3" s="418"/>
      <c r="AN3" s="418"/>
      <c r="AO3" s="418"/>
      <c r="AP3" s="419"/>
      <c r="AQ3" s="423" t="s">
        <v>153</v>
      </c>
      <c r="AR3" s="424"/>
      <c r="AS3" s="424"/>
      <c r="AT3" s="3"/>
    </row>
    <row r="4" spans="1:46" s="2" customFormat="1" ht="24" customHeight="1">
      <c r="A4" s="415"/>
      <c r="B4" s="393"/>
      <c r="C4" s="393"/>
      <c r="D4" s="393"/>
      <c r="E4" s="397" t="s">
        <v>154</v>
      </c>
      <c r="F4" s="397" t="s">
        <v>155</v>
      </c>
      <c r="G4" s="386" t="s">
        <v>121</v>
      </c>
      <c r="H4" s="387"/>
      <c r="I4" s="388"/>
      <c r="J4" s="400" t="s">
        <v>122</v>
      </c>
      <c r="K4" s="400"/>
      <c r="L4" s="401"/>
      <c r="M4" s="400" t="s">
        <v>5</v>
      </c>
      <c r="N4" s="400"/>
      <c r="O4" s="401"/>
      <c r="P4" s="408" t="s">
        <v>156</v>
      </c>
      <c r="Q4" s="402"/>
      <c r="R4" s="402"/>
      <c r="S4" s="402"/>
      <c r="T4" s="402"/>
      <c r="U4" s="402"/>
      <c r="V4" s="402"/>
      <c r="W4" s="415"/>
      <c r="X4" s="430" t="s">
        <v>156</v>
      </c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2"/>
      <c r="AJ4" s="420" t="s">
        <v>157</v>
      </c>
      <c r="AK4" s="420"/>
      <c r="AL4" s="420"/>
      <c r="AM4" s="420"/>
      <c r="AN4" s="420"/>
      <c r="AO4" s="420"/>
      <c r="AP4" s="412"/>
      <c r="AQ4" s="425"/>
      <c r="AR4" s="426"/>
      <c r="AS4" s="426"/>
      <c r="AT4" s="3"/>
    </row>
    <row r="5" spans="1:46" s="2" customFormat="1" ht="21" customHeight="1">
      <c r="A5" s="416" t="s">
        <v>164</v>
      </c>
      <c r="B5" s="384" t="s">
        <v>170</v>
      </c>
      <c r="C5" s="384" t="s">
        <v>438</v>
      </c>
      <c r="D5" s="384" t="s">
        <v>307</v>
      </c>
      <c r="E5" s="398"/>
      <c r="F5" s="398"/>
      <c r="G5" s="389"/>
      <c r="H5" s="390"/>
      <c r="I5" s="391"/>
      <c r="J5" s="402"/>
      <c r="K5" s="402"/>
      <c r="L5" s="403"/>
      <c r="M5" s="402"/>
      <c r="N5" s="402"/>
      <c r="O5" s="403"/>
      <c r="P5" s="408" t="s">
        <v>121</v>
      </c>
      <c r="Q5" s="402"/>
      <c r="R5" s="403"/>
      <c r="S5" s="411" t="s">
        <v>439</v>
      </c>
      <c r="T5" s="412"/>
      <c r="U5" s="411" t="s">
        <v>440</v>
      </c>
      <c r="V5" s="412"/>
      <c r="W5" s="416" t="s">
        <v>164</v>
      </c>
      <c r="X5" s="411" t="s">
        <v>441</v>
      </c>
      <c r="Y5" s="412"/>
      <c r="Z5" s="411" t="s">
        <v>442</v>
      </c>
      <c r="AA5" s="412"/>
      <c r="AB5" s="411" t="s">
        <v>158</v>
      </c>
      <c r="AC5" s="412"/>
      <c r="AD5" s="420" t="s">
        <v>159</v>
      </c>
      <c r="AE5" s="412"/>
      <c r="AF5" s="411" t="s">
        <v>160</v>
      </c>
      <c r="AG5" s="412"/>
      <c r="AH5" s="420" t="s">
        <v>553</v>
      </c>
      <c r="AI5" s="412"/>
      <c r="AJ5" s="420" t="s">
        <v>121</v>
      </c>
      <c r="AK5" s="420"/>
      <c r="AL5" s="412"/>
      <c r="AM5" s="429" t="s">
        <v>161</v>
      </c>
      <c r="AN5" s="429"/>
      <c r="AO5" s="429" t="s">
        <v>162</v>
      </c>
      <c r="AP5" s="429"/>
      <c r="AQ5" s="427"/>
      <c r="AR5" s="428"/>
      <c r="AS5" s="428"/>
      <c r="AT5" s="3"/>
    </row>
    <row r="6" spans="1:46" s="2" customFormat="1" ht="33" customHeight="1" thickBot="1">
      <c r="A6" s="417"/>
      <c r="B6" s="413"/>
      <c r="C6" s="385"/>
      <c r="D6" s="385"/>
      <c r="E6" s="399"/>
      <c r="F6" s="399"/>
      <c r="G6" s="87" t="s">
        <v>152</v>
      </c>
      <c r="H6" s="88" t="s">
        <v>12</v>
      </c>
      <c r="I6" s="106" t="s">
        <v>13</v>
      </c>
      <c r="J6" s="107" t="s">
        <v>152</v>
      </c>
      <c r="K6" s="88" t="s">
        <v>12</v>
      </c>
      <c r="L6" s="88" t="s">
        <v>13</v>
      </c>
      <c r="M6" s="88" t="s">
        <v>152</v>
      </c>
      <c r="N6" s="88" t="s">
        <v>12</v>
      </c>
      <c r="O6" s="88" t="s">
        <v>13</v>
      </c>
      <c r="P6" s="87" t="s">
        <v>152</v>
      </c>
      <c r="Q6" s="88" t="s">
        <v>12</v>
      </c>
      <c r="R6" s="88" t="s">
        <v>13</v>
      </c>
      <c r="S6" s="88" t="s">
        <v>12</v>
      </c>
      <c r="T6" s="88" t="s">
        <v>13</v>
      </c>
      <c r="U6" s="88" t="s">
        <v>12</v>
      </c>
      <c r="V6" s="88" t="s">
        <v>13</v>
      </c>
      <c r="W6" s="417"/>
      <c r="X6" s="87" t="s">
        <v>309</v>
      </c>
      <c r="Y6" s="88" t="s">
        <v>310</v>
      </c>
      <c r="Z6" s="88" t="s">
        <v>309</v>
      </c>
      <c r="AA6" s="88" t="s">
        <v>310</v>
      </c>
      <c r="AB6" s="87" t="s">
        <v>12</v>
      </c>
      <c r="AC6" s="88" t="s">
        <v>13</v>
      </c>
      <c r="AD6" s="88" t="s">
        <v>12</v>
      </c>
      <c r="AE6" s="88" t="s">
        <v>13</v>
      </c>
      <c r="AF6" s="88" t="s">
        <v>12</v>
      </c>
      <c r="AG6" s="88" t="s">
        <v>13</v>
      </c>
      <c r="AH6" s="88" t="s">
        <v>12</v>
      </c>
      <c r="AI6" s="88" t="s">
        <v>13</v>
      </c>
      <c r="AJ6" s="88" t="s">
        <v>152</v>
      </c>
      <c r="AK6" s="88" t="s">
        <v>12</v>
      </c>
      <c r="AL6" s="88" t="s">
        <v>13</v>
      </c>
      <c r="AM6" s="88" t="s">
        <v>12</v>
      </c>
      <c r="AN6" s="88" t="s">
        <v>13</v>
      </c>
      <c r="AO6" s="88" t="s">
        <v>12</v>
      </c>
      <c r="AP6" s="88" t="s">
        <v>13</v>
      </c>
      <c r="AQ6" s="87" t="s">
        <v>14</v>
      </c>
      <c r="AR6" s="88" t="s">
        <v>12</v>
      </c>
      <c r="AS6" s="131" t="s">
        <v>13</v>
      </c>
      <c r="AT6" s="3"/>
    </row>
    <row r="7" spans="1:46" s="2" customFormat="1" ht="22.35" hidden="1" customHeight="1">
      <c r="A7" s="90" t="s">
        <v>91</v>
      </c>
      <c r="B7" s="92">
        <v>14</v>
      </c>
      <c r="C7" s="92">
        <v>277</v>
      </c>
      <c r="D7" s="92">
        <v>615</v>
      </c>
      <c r="E7" s="92">
        <v>2725</v>
      </c>
      <c r="F7" s="92">
        <v>683</v>
      </c>
      <c r="G7" s="92">
        <v>6867</v>
      </c>
      <c r="H7" s="92">
        <v>4151</v>
      </c>
      <c r="I7" s="92">
        <v>2716</v>
      </c>
      <c r="J7" s="92">
        <v>5184</v>
      </c>
      <c r="K7" s="92">
        <v>3522</v>
      </c>
      <c r="L7" s="92">
        <v>1662</v>
      </c>
      <c r="M7" s="92">
        <v>1683</v>
      </c>
      <c r="N7" s="92">
        <v>629</v>
      </c>
      <c r="O7" s="92">
        <v>1054</v>
      </c>
      <c r="P7" s="92">
        <v>112203</v>
      </c>
      <c r="Q7" s="92">
        <v>55621</v>
      </c>
      <c r="R7" s="92">
        <v>56582</v>
      </c>
      <c r="S7" s="92">
        <v>14097</v>
      </c>
      <c r="T7" s="92">
        <v>13539</v>
      </c>
      <c r="U7" s="92">
        <v>12821</v>
      </c>
      <c r="V7" s="92">
        <v>12138</v>
      </c>
      <c r="W7" s="90" t="s">
        <v>91</v>
      </c>
      <c r="X7" s="92">
        <v>13037</v>
      </c>
      <c r="Y7" s="92">
        <v>14137</v>
      </c>
      <c r="Z7" s="92">
        <v>12714</v>
      </c>
      <c r="AA7" s="92">
        <v>14738</v>
      </c>
      <c r="AB7" s="92">
        <v>176</v>
      </c>
      <c r="AC7" s="92">
        <v>771</v>
      </c>
      <c r="AD7" s="92">
        <v>53</v>
      </c>
      <c r="AE7" s="92">
        <v>13</v>
      </c>
      <c r="AF7" s="92">
        <v>52</v>
      </c>
      <c r="AG7" s="92">
        <v>19</v>
      </c>
      <c r="AH7" s="92">
        <v>2671</v>
      </c>
      <c r="AI7" s="92">
        <v>1227</v>
      </c>
      <c r="AJ7" s="92">
        <v>17769</v>
      </c>
      <c r="AK7" s="92">
        <v>11642</v>
      </c>
      <c r="AL7" s="92">
        <v>6127</v>
      </c>
      <c r="AM7" s="92">
        <v>8885</v>
      </c>
      <c r="AN7" s="92">
        <v>5373</v>
      </c>
      <c r="AO7" s="92">
        <v>2757</v>
      </c>
      <c r="AP7" s="92">
        <v>754</v>
      </c>
      <c r="AQ7" s="92">
        <v>34493</v>
      </c>
      <c r="AR7" s="92">
        <v>16536</v>
      </c>
      <c r="AS7" s="92">
        <v>17957</v>
      </c>
      <c r="AT7" s="3"/>
    </row>
    <row r="8" spans="1:46" s="4" customFormat="1" ht="22.35" hidden="1" customHeight="1">
      <c r="A8" s="90" t="s">
        <v>56</v>
      </c>
      <c r="B8" s="92">
        <v>14</v>
      </c>
      <c r="C8" s="92">
        <v>309</v>
      </c>
      <c r="D8" s="92">
        <v>594</v>
      </c>
      <c r="E8" s="92">
        <v>2749</v>
      </c>
      <c r="F8" s="92">
        <v>776</v>
      </c>
      <c r="G8" s="92">
        <v>6814</v>
      </c>
      <c r="H8" s="92">
        <v>4109</v>
      </c>
      <c r="I8" s="92">
        <v>2705</v>
      </c>
      <c r="J8" s="92">
        <v>5122</v>
      </c>
      <c r="K8" s="92">
        <v>3487</v>
      </c>
      <c r="L8" s="92">
        <v>1635</v>
      </c>
      <c r="M8" s="92">
        <v>1692</v>
      </c>
      <c r="N8" s="92">
        <v>622</v>
      </c>
      <c r="O8" s="92">
        <v>1070</v>
      </c>
      <c r="P8" s="92">
        <v>113230</v>
      </c>
      <c r="Q8" s="92">
        <v>56953</v>
      </c>
      <c r="R8" s="92">
        <v>56277</v>
      </c>
      <c r="S8" s="92">
        <v>14131</v>
      </c>
      <c r="T8" s="92">
        <v>13078</v>
      </c>
      <c r="U8" s="92">
        <v>13500</v>
      </c>
      <c r="V8" s="92">
        <v>12902</v>
      </c>
      <c r="W8" s="90" t="s">
        <v>56</v>
      </c>
      <c r="X8" s="92">
        <v>13926</v>
      </c>
      <c r="Y8" s="92">
        <v>14413</v>
      </c>
      <c r="Z8" s="92">
        <v>12597</v>
      </c>
      <c r="AA8" s="92">
        <v>13856</v>
      </c>
      <c r="AB8" s="92">
        <v>139</v>
      </c>
      <c r="AC8" s="92">
        <v>704</v>
      </c>
      <c r="AD8" s="92">
        <v>55</v>
      </c>
      <c r="AE8" s="92">
        <v>20</v>
      </c>
      <c r="AF8" s="92">
        <v>53</v>
      </c>
      <c r="AG8" s="92">
        <v>13</v>
      </c>
      <c r="AH8" s="92">
        <v>2552</v>
      </c>
      <c r="AI8" s="92">
        <v>1291</v>
      </c>
      <c r="AJ8" s="92">
        <v>16274</v>
      </c>
      <c r="AK8" s="92">
        <v>10693</v>
      </c>
      <c r="AL8" s="92">
        <v>5581</v>
      </c>
      <c r="AM8" s="92">
        <v>7871</v>
      </c>
      <c r="AN8" s="92">
        <v>4767</v>
      </c>
      <c r="AO8" s="92">
        <v>2822</v>
      </c>
      <c r="AP8" s="92">
        <v>814</v>
      </c>
      <c r="AQ8" s="92">
        <v>32236</v>
      </c>
      <c r="AR8" s="92">
        <v>15905</v>
      </c>
      <c r="AS8" s="92">
        <v>16331</v>
      </c>
      <c r="AT8" s="5"/>
    </row>
    <row r="9" spans="1:46" s="4" customFormat="1" ht="22.35" hidden="1" customHeight="1">
      <c r="A9" s="90" t="s">
        <v>57</v>
      </c>
      <c r="B9" s="92">
        <v>14</v>
      </c>
      <c r="C9" s="92">
        <v>314</v>
      </c>
      <c r="D9" s="92">
        <v>565</v>
      </c>
      <c r="E9" s="92">
        <v>2708</v>
      </c>
      <c r="F9" s="92">
        <v>826</v>
      </c>
      <c r="G9" s="92">
        <v>6813</v>
      </c>
      <c r="H9" s="92">
        <v>4080</v>
      </c>
      <c r="I9" s="92">
        <v>2733</v>
      </c>
      <c r="J9" s="92">
        <v>5099</v>
      </c>
      <c r="K9" s="92">
        <v>3465</v>
      </c>
      <c r="L9" s="92">
        <v>1634</v>
      </c>
      <c r="M9" s="92">
        <v>1714</v>
      </c>
      <c r="N9" s="92">
        <v>615</v>
      </c>
      <c r="O9" s="92">
        <v>1099</v>
      </c>
      <c r="P9" s="92">
        <v>112123</v>
      </c>
      <c r="Q9" s="92">
        <v>56380</v>
      </c>
      <c r="R9" s="92">
        <v>55743</v>
      </c>
      <c r="S9" s="92">
        <v>13306</v>
      </c>
      <c r="T9" s="92">
        <v>13058</v>
      </c>
      <c r="U9" s="92">
        <v>13380</v>
      </c>
      <c r="V9" s="92">
        <v>12366</v>
      </c>
      <c r="W9" s="90" t="s">
        <v>57</v>
      </c>
      <c r="X9" s="92">
        <v>13756</v>
      </c>
      <c r="Y9" s="92">
        <v>14416</v>
      </c>
      <c r="Z9" s="92">
        <v>13139</v>
      </c>
      <c r="AA9" s="92">
        <v>13818</v>
      </c>
      <c r="AB9" s="92">
        <v>143</v>
      </c>
      <c r="AC9" s="92">
        <v>663</v>
      </c>
      <c r="AD9" s="92">
        <v>55</v>
      </c>
      <c r="AE9" s="92">
        <v>13</v>
      </c>
      <c r="AF9" s="92">
        <v>55</v>
      </c>
      <c r="AG9" s="92">
        <v>20</v>
      </c>
      <c r="AH9" s="92">
        <v>2546</v>
      </c>
      <c r="AI9" s="92">
        <v>1389</v>
      </c>
      <c r="AJ9" s="92">
        <v>16833</v>
      </c>
      <c r="AK9" s="92">
        <v>10700</v>
      </c>
      <c r="AL9" s="92">
        <v>6133</v>
      </c>
      <c r="AM9" s="92">
        <v>7873</v>
      </c>
      <c r="AN9" s="92">
        <v>5276</v>
      </c>
      <c r="AO9" s="92">
        <v>2827</v>
      </c>
      <c r="AP9" s="92">
        <v>857</v>
      </c>
      <c r="AQ9" s="92">
        <v>30929</v>
      </c>
      <c r="AR9" s="92">
        <v>15501</v>
      </c>
      <c r="AS9" s="92">
        <v>15428</v>
      </c>
      <c r="AT9" s="5"/>
    </row>
    <row r="10" spans="1:46" s="4" customFormat="1" ht="22.35" customHeight="1">
      <c r="A10" s="90" t="s">
        <v>58</v>
      </c>
      <c r="B10" s="92">
        <v>14</v>
      </c>
      <c r="C10" s="92">
        <v>311</v>
      </c>
      <c r="D10" s="92">
        <v>555</v>
      </c>
      <c r="E10" s="92">
        <v>2664</v>
      </c>
      <c r="F10" s="92">
        <v>793</v>
      </c>
      <c r="G10" s="92">
        <v>7016</v>
      </c>
      <c r="H10" s="92">
        <v>4051</v>
      </c>
      <c r="I10" s="92">
        <v>2965</v>
      </c>
      <c r="J10" s="92">
        <v>5039</v>
      </c>
      <c r="K10" s="92">
        <v>3388</v>
      </c>
      <c r="L10" s="92">
        <v>1651</v>
      </c>
      <c r="M10" s="92">
        <v>1977</v>
      </c>
      <c r="N10" s="92">
        <v>663</v>
      </c>
      <c r="O10" s="92">
        <v>1314</v>
      </c>
      <c r="P10" s="92">
        <v>109255</v>
      </c>
      <c r="Q10" s="92">
        <v>54799</v>
      </c>
      <c r="R10" s="92">
        <v>54456</v>
      </c>
      <c r="S10" s="92">
        <v>13396</v>
      </c>
      <c r="T10" s="92">
        <v>12866</v>
      </c>
      <c r="U10" s="92">
        <v>12332</v>
      </c>
      <c r="V10" s="92">
        <v>12118</v>
      </c>
      <c r="W10" s="90" t="s">
        <v>58</v>
      </c>
      <c r="X10" s="92">
        <v>13401</v>
      </c>
      <c r="Y10" s="92">
        <v>13905</v>
      </c>
      <c r="Z10" s="92">
        <v>12977</v>
      </c>
      <c r="AA10" s="92">
        <v>13776</v>
      </c>
      <c r="AB10" s="92">
        <v>106</v>
      </c>
      <c r="AC10" s="92">
        <v>420</v>
      </c>
      <c r="AD10" s="92">
        <v>55</v>
      </c>
      <c r="AE10" s="92">
        <v>27</v>
      </c>
      <c r="AF10" s="92">
        <v>54</v>
      </c>
      <c r="AG10" s="92">
        <v>13</v>
      </c>
      <c r="AH10" s="92">
        <v>2478</v>
      </c>
      <c r="AI10" s="92">
        <v>1331</v>
      </c>
      <c r="AJ10" s="92">
        <v>19141</v>
      </c>
      <c r="AK10" s="92">
        <v>11830</v>
      </c>
      <c r="AL10" s="92">
        <v>7311</v>
      </c>
      <c r="AM10" s="92">
        <v>9033</v>
      </c>
      <c r="AN10" s="92">
        <v>6422</v>
      </c>
      <c r="AO10" s="92">
        <v>2797</v>
      </c>
      <c r="AP10" s="92">
        <v>889</v>
      </c>
      <c r="AQ10" s="92">
        <v>31780</v>
      </c>
      <c r="AR10" s="92">
        <v>15979</v>
      </c>
      <c r="AS10" s="92">
        <v>15801</v>
      </c>
      <c r="AT10" s="5"/>
    </row>
    <row r="11" spans="1:46" s="4" customFormat="1" ht="22.35" customHeight="1">
      <c r="A11" s="90" t="s">
        <v>123</v>
      </c>
      <c r="B11" s="92">
        <v>14</v>
      </c>
      <c r="C11" s="92">
        <v>302</v>
      </c>
      <c r="D11" s="92">
        <v>549</v>
      </c>
      <c r="E11" s="92">
        <v>2668</v>
      </c>
      <c r="F11" s="92">
        <v>808</v>
      </c>
      <c r="G11" s="92">
        <v>7212</v>
      </c>
      <c r="H11" s="92">
        <v>4048</v>
      </c>
      <c r="I11" s="92">
        <v>3164</v>
      </c>
      <c r="J11" s="92">
        <v>4930</v>
      </c>
      <c r="K11" s="92">
        <v>3309</v>
      </c>
      <c r="L11" s="92">
        <v>1621</v>
      </c>
      <c r="M11" s="92">
        <v>2282</v>
      </c>
      <c r="N11" s="92">
        <v>739</v>
      </c>
      <c r="O11" s="92">
        <v>1543</v>
      </c>
      <c r="P11" s="92">
        <v>110689</v>
      </c>
      <c r="Q11" s="92">
        <v>55511</v>
      </c>
      <c r="R11" s="92">
        <v>55178</v>
      </c>
      <c r="S11" s="92">
        <v>14178</v>
      </c>
      <c r="T11" s="92">
        <v>13470</v>
      </c>
      <c r="U11" s="92">
        <v>12669</v>
      </c>
      <c r="V11" s="92">
        <v>12132</v>
      </c>
      <c r="W11" s="90" t="s">
        <v>59</v>
      </c>
      <c r="X11" s="92">
        <v>12761</v>
      </c>
      <c r="Y11" s="92">
        <v>13861</v>
      </c>
      <c r="Z11" s="92">
        <v>12873</v>
      </c>
      <c r="AA11" s="92">
        <v>13531</v>
      </c>
      <c r="AB11" s="92">
        <v>65</v>
      </c>
      <c r="AC11" s="92">
        <v>421</v>
      </c>
      <c r="AD11" s="92">
        <v>47</v>
      </c>
      <c r="AE11" s="92">
        <v>25</v>
      </c>
      <c r="AF11" s="92">
        <v>44</v>
      </c>
      <c r="AG11" s="92">
        <v>26</v>
      </c>
      <c r="AH11" s="92">
        <v>2874</v>
      </c>
      <c r="AI11" s="92">
        <v>1712</v>
      </c>
      <c r="AJ11" s="92">
        <v>19169</v>
      </c>
      <c r="AK11" s="92">
        <v>11776</v>
      </c>
      <c r="AL11" s="92">
        <v>7393</v>
      </c>
      <c r="AM11" s="92">
        <v>9105</v>
      </c>
      <c r="AN11" s="92">
        <v>6487</v>
      </c>
      <c r="AO11" s="92">
        <v>2671</v>
      </c>
      <c r="AP11" s="92">
        <v>906</v>
      </c>
      <c r="AQ11" s="92">
        <v>31311</v>
      </c>
      <c r="AR11" s="92">
        <v>15814</v>
      </c>
      <c r="AS11" s="92">
        <v>15497</v>
      </c>
      <c r="AT11" s="5"/>
    </row>
    <row r="12" spans="1:46" s="4" customFormat="1" ht="6" customHeight="1">
      <c r="A12" s="90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0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5"/>
    </row>
    <row r="13" spans="1:46" s="4" customFormat="1" ht="22.35" customHeight="1">
      <c r="A13" s="90" t="s">
        <v>125</v>
      </c>
      <c r="B13" s="92">
        <v>14</v>
      </c>
      <c r="C13" s="92">
        <v>298</v>
      </c>
      <c r="D13" s="92">
        <v>543</v>
      </c>
      <c r="E13" s="92">
        <v>2690</v>
      </c>
      <c r="F13" s="92">
        <v>807</v>
      </c>
      <c r="G13" s="92">
        <v>7179</v>
      </c>
      <c r="H13" s="92">
        <v>4012</v>
      </c>
      <c r="I13" s="92">
        <v>3167</v>
      </c>
      <c r="J13" s="92">
        <v>4916</v>
      </c>
      <c r="K13" s="92">
        <v>3270</v>
      </c>
      <c r="L13" s="92">
        <v>1646</v>
      </c>
      <c r="M13" s="92">
        <v>2263</v>
      </c>
      <c r="N13" s="92">
        <v>742</v>
      </c>
      <c r="O13" s="92">
        <v>1521</v>
      </c>
      <c r="P13" s="92">
        <v>110814</v>
      </c>
      <c r="Q13" s="92">
        <v>55873</v>
      </c>
      <c r="R13" s="92">
        <v>54941</v>
      </c>
      <c r="S13" s="92">
        <v>14574</v>
      </c>
      <c r="T13" s="92">
        <v>13444</v>
      </c>
      <c r="U13" s="92">
        <v>13296</v>
      </c>
      <c r="V13" s="92">
        <v>12751</v>
      </c>
      <c r="W13" s="90" t="s">
        <v>124</v>
      </c>
      <c r="X13" s="92">
        <v>12927</v>
      </c>
      <c r="Y13" s="92">
        <v>13754</v>
      </c>
      <c r="Z13" s="92">
        <v>12297</v>
      </c>
      <c r="AA13" s="92">
        <v>13486</v>
      </c>
      <c r="AB13" s="92">
        <v>61</v>
      </c>
      <c r="AC13" s="92">
        <v>61</v>
      </c>
      <c r="AD13" s="92">
        <v>55</v>
      </c>
      <c r="AE13" s="92">
        <v>21</v>
      </c>
      <c r="AF13" s="92">
        <v>46</v>
      </c>
      <c r="AG13" s="92">
        <v>26</v>
      </c>
      <c r="AH13" s="92">
        <v>2617</v>
      </c>
      <c r="AI13" s="92">
        <v>1398</v>
      </c>
      <c r="AJ13" s="92">
        <v>18733</v>
      </c>
      <c r="AK13" s="92">
        <v>11507</v>
      </c>
      <c r="AL13" s="92">
        <v>7226</v>
      </c>
      <c r="AM13" s="92">
        <v>9037</v>
      </c>
      <c r="AN13" s="92">
        <v>6358</v>
      </c>
      <c r="AO13" s="92">
        <v>2470</v>
      </c>
      <c r="AP13" s="92">
        <v>868</v>
      </c>
      <c r="AQ13" s="92">
        <v>31180</v>
      </c>
      <c r="AR13" s="92">
        <v>15481</v>
      </c>
      <c r="AS13" s="92">
        <v>15699</v>
      </c>
      <c r="AT13" s="5"/>
    </row>
    <row r="14" spans="1:46" s="4" customFormat="1" ht="22.35" customHeight="1">
      <c r="A14" s="90" t="s">
        <v>306</v>
      </c>
      <c r="B14" s="92">
        <v>14</v>
      </c>
      <c r="C14" s="92">
        <v>297</v>
      </c>
      <c r="D14" s="92">
        <v>537</v>
      </c>
      <c r="E14" s="92">
        <v>2745</v>
      </c>
      <c r="F14" s="92">
        <v>804</v>
      </c>
      <c r="G14" s="92">
        <v>7109</v>
      </c>
      <c r="H14" s="92">
        <v>3960</v>
      </c>
      <c r="I14" s="92">
        <v>3149</v>
      </c>
      <c r="J14" s="92">
        <v>4910</v>
      </c>
      <c r="K14" s="92">
        <v>3256</v>
      </c>
      <c r="L14" s="92">
        <v>1654</v>
      </c>
      <c r="M14" s="92">
        <v>2199</v>
      </c>
      <c r="N14" s="92">
        <v>704</v>
      </c>
      <c r="O14" s="92">
        <v>1495</v>
      </c>
      <c r="P14" s="92">
        <v>109960</v>
      </c>
      <c r="Q14" s="92">
        <v>55503</v>
      </c>
      <c r="R14" s="92">
        <v>54457</v>
      </c>
      <c r="S14" s="92">
        <v>13640</v>
      </c>
      <c r="T14" s="92">
        <v>13256</v>
      </c>
      <c r="U14" s="92">
        <v>13447</v>
      </c>
      <c r="V14" s="92">
        <v>12547</v>
      </c>
      <c r="W14" s="90" t="s">
        <v>306</v>
      </c>
      <c r="X14" s="92">
        <v>13338</v>
      </c>
      <c r="Y14" s="92">
        <v>13744</v>
      </c>
      <c r="Z14" s="92">
        <v>12330</v>
      </c>
      <c r="AA14" s="92">
        <v>13302</v>
      </c>
      <c r="AB14" s="92">
        <v>63</v>
      </c>
      <c r="AC14" s="92">
        <v>51</v>
      </c>
      <c r="AD14" s="92">
        <v>48</v>
      </c>
      <c r="AE14" s="92">
        <v>21</v>
      </c>
      <c r="AF14" s="92">
        <v>55</v>
      </c>
      <c r="AG14" s="92">
        <v>20</v>
      </c>
      <c r="AH14" s="92">
        <v>2582</v>
      </c>
      <c r="AI14" s="92">
        <v>1516</v>
      </c>
      <c r="AJ14" s="92">
        <v>17910</v>
      </c>
      <c r="AK14" s="92">
        <v>10854</v>
      </c>
      <c r="AL14" s="92">
        <v>7056</v>
      </c>
      <c r="AM14" s="92">
        <v>8672</v>
      </c>
      <c r="AN14" s="92">
        <v>6206</v>
      </c>
      <c r="AO14" s="92">
        <v>2182</v>
      </c>
      <c r="AP14" s="92">
        <v>850</v>
      </c>
      <c r="AQ14" s="92">
        <v>30233</v>
      </c>
      <c r="AR14" s="92">
        <v>15011</v>
      </c>
      <c r="AS14" s="92">
        <v>15222</v>
      </c>
      <c r="AT14" s="5"/>
    </row>
    <row r="15" spans="1:46" s="4" customFormat="1" ht="22.35" customHeight="1">
      <c r="A15" s="90" t="s">
        <v>313</v>
      </c>
      <c r="B15" s="92">
        <v>14</v>
      </c>
      <c r="C15" s="92">
        <v>292</v>
      </c>
      <c r="D15" s="92">
        <v>526</v>
      </c>
      <c r="E15" s="92" t="s">
        <v>291</v>
      </c>
      <c r="F15" s="92" t="s">
        <v>291</v>
      </c>
      <c r="G15" s="92">
        <v>7021</v>
      </c>
      <c r="H15" s="92">
        <v>3898</v>
      </c>
      <c r="I15" s="92">
        <v>3123</v>
      </c>
      <c r="J15" s="92">
        <v>4840</v>
      </c>
      <c r="K15" s="92">
        <v>3202</v>
      </c>
      <c r="L15" s="92">
        <v>1638</v>
      </c>
      <c r="M15" s="92">
        <v>2181</v>
      </c>
      <c r="N15" s="92">
        <v>696</v>
      </c>
      <c r="O15" s="92">
        <v>1485</v>
      </c>
      <c r="P15" s="92">
        <v>108864</v>
      </c>
      <c r="Q15" s="92">
        <v>54861</v>
      </c>
      <c r="R15" s="92">
        <v>54003</v>
      </c>
      <c r="S15" s="92">
        <v>13747</v>
      </c>
      <c r="T15" s="92">
        <v>13458</v>
      </c>
      <c r="U15" s="92">
        <v>12585</v>
      </c>
      <c r="V15" s="92">
        <v>12258</v>
      </c>
      <c r="W15" s="90" t="s">
        <v>313</v>
      </c>
      <c r="X15" s="92">
        <v>13183</v>
      </c>
      <c r="Y15" s="92">
        <v>13434</v>
      </c>
      <c r="Z15" s="92">
        <v>12765</v>
      </c>
      <c r="AA15" s="92">
        <v>13296</v>
      </c>
      <c r="AB15" s="92">
        <v>74</v>
      </c>
      <c r="AC15" s="92">
        <v>84</v>
      </c>
      <c r="AD15" s="92">
        <v>52</v>
      </c>
      <c r="AE15" s="92">
        <v>19</v>
      </c>
      <c r="AF15" s="92">
        <v>49</v>
      </c>
      <c r="AG15" s="92">
        <v>21</v>
      </c>
      <c r="AH15" s="92">
        <v>2406</v>
      </c>
      <c r="AI15" s="92">
        <v>1433</v>
      </c>
      <c r="AJ15" s="92">
        <v>17470</v>
      </c>
      <c r="AK15" s="92">
        <v>10457</v>
      </c>
      <c r="AL15" s="92">
        <v>7013</v>
      </c>
      <c r="AM15" s="92">
        <v>8406</v>
      </c>
      <c r="AN15" s="92">
        <v>6205</v>
      </c>
      <c r="AO15" s="92">
        <v>2051</v>
      </c>
      <c r="AP15" s="92">
        <v>808</v>
      </c>
      <c r="AQ15" s="92">
        <v>29949</v>
      </c>
      <c r="AR15" s="92">
        <v>14859</v>
      </c>
      <c r="AS15" s="92">
        <v>15090</v>
      </c>
      <c r="AT15" s="5"/>
    </row>
    <row r="16" spans="1:46" s="4" customFormat="1" ht="22.35" customHeight="1">
      <c r="A16" s="90" t="s">
        <v>444</v>
      </c>
      <c r="B16" s="92">
        <v>13</v>
      </c>
      <c r="C16" s="92">
        <v>283</v>
      </c>
      <c r="D16" s="92">
        <v>498</v>
      </c>
      <c r="E16" s="92" t="s">
        <v>291</v>
      </c>
      <c r="F16" s="92" t="s">
        <v>291</v>
      </c>
      <c r="G16" s="92">
        <v>6787</v>
      </c>
      <c r="H16" s="92">
        <v>3730</v>
      </c>
      <c r="I16" s="92">
        <v>3057</v>
      </c>
      <c r="J16" s="92">
        <v>4666</v>
      </c>
      <c r="K16" s="92">
        <v>3071</v>
      </c>
      <c r="L16" s="92">
        <v>1595</v>
      </c>
      <c r="M16" s="92">
        <v>2121</v>
      </c>
      <c r="N16" s="92">
        <v>659</v>
      </c>
      <c r="O16" s="92">
        <v>1462</v>
      </c>
      <c r="P16" s="92">
        <v>106265</v>
      </c>
      <c r="Q16" s="92">
        <v>53285</v>
      </c>
      <c r="R16" s="92">
        <v>52980</v>
      </c>
      <c r="S16" s="92">
        <v>13295</v>
      </c>
      <c r="T16" s="92">
        <v>12917</v>
      </c>
      <c r="U16" s="92">
        <v>12654</v>
      </c>
      <c r="V16" s="92">
        <v>12463</v>
      </c>
      <c r="W16" s="90" t="s">
        <v>444</v>
      </c>
      <c r="X16" s="92">
        <v>12279</v>
      </c>
      <c r="Y16" s="92">
        <v>13085</v>
      </c>
      <c r="Z16" s="92">
        <v>12367</v>
      </c>
      <c r="AA16" s="92">
        <v>12892</v>
      </c>
      <c r="AB16" s="92">
        <v>88</v>
      </c>
      <c r="AC16" s="92">
        <v>85</v>
      </c>
      <c r="AD16" s="92">
        <v>54</v>
      </c>
      <c r="AE16" s="92">
        <v>19</v>
      </c>
      <c r="AF16" s="92">
        <v>51</v>
      </c>
      <c r="AG16" s="92">
        <v>19</v>
      </c>
      <c r="AH16" s="92">
        <v>2497</v>
      </c>
      <c r="AI16" s="92">
        <v>1500</v>
      </c>
      <c r="AJ16" s="92">
        <v>16448</v>
      </c>
      <c r="AK16" s="92">
        <v>9852</v>
      </c>
      <c r="AL16" s="92">
        <v>6596</v>
      </c>
      <c r="AM16" s="92">
        <v>8052</v>
      </c>
      <c r="AN16" s="92">
        <v>5872</v>
      </c>
      <c r="AO16" s="92">
        <v>1800</v>
      </c>
      <c r="AP16" s="92">
        <v>724</v>
      </c>
      <c r="AQ16" s="92">
        <v>29512</v>
      </c>
      <c r="AR16" s="92">
        <v>14784</v>
      </c>
      <c r="AS16" s="92">
        <v>14728</v>
      </c>
      <c r="AT16" s="5"/>
    </row>
    <row r="17" spans="1:46" s="4" customFormat="1" ht="22.35" customHeight="1">
      <c r="A17" s="90" t="s">
        <v>500</v>
      </c>
      <c r="B17" s="92">
        <v>13</v>
      </c>
      <c r="C17" s="92">
        <v>294</v>
      </c>
      <c r="D17" s="92">
        <v>491</v>
      </c>
      <c r="E17" s="91" t="s">
        <v>291</v>
      </c>
      <c r="F17" s="92" t="s">
        <v>291</v>
      </c>
      <c r="G17" s="92">
        <v>6725</v>
      </c>
      <c r="H17" s="92">
        <v>3711</v>
      </c>
      <c r="I17" s="92">
        <v>3014</v>
      </c>
      <c r="J17" s="92">
        <v>4607</v>
      </c>
      <c r="K17" s="92">
        <v>3044</v>
      </c>
      <c r="L17" s="92">
        <v>1563</v>
      </c>
      <c r="M17" s="92">
        <v>2118</v>
      </c>
      <c r="N17" s="92">
        <v>667</v>
      </c>
      <c r="O17" s="92">
        <v>1451</v>
      </c>
      <c r="P17" s="92">
        <v>102624</v>
      </c>
      <c r="Q17" s="92">
        <v>51180</v>
      </c>
      <c r="R17" s="92">
        <v>51444</v>
      </c>
      <c r="S17" s="92">
        <v>11884</v>
      </c>
      <c r="T17" s="92">
        <v>11625</v>
      </c>
      <c r="U17" s="92">
        <v>12389</v>
      </c>
      <c r="V17" s="92">
        <v>12089</v>
      </c>
      <c r="W17" s="90" t="s">
        <v>500</v>
      </c>
      <c r="X17" s="92">
        <v>12500</v>
      </c>
      <c r="Y17" s="92">
        <v>13275</v>
      </c>
      <c r="Z17" s="92">
        <v>11746</v>
      </c>
      <c r="AA17" s="92">
        <v>12764</v>
      </c>
      <c r="AB17" s="92">
        <v>81</v>
      </c>
      <c r="AC17" s="92">
        <v>62</v>
      </c>
      <c r="AD17" s="92">
        <v>43</v>
      </c>
      <c r="AE17" s="92">
        <v>35</v>
      </c>
      <c r="AF17" s="92">
        <v>54</v>
      </c>
      <c r="AG17" s="92">
        <v>19</v>
      </c>
      <c r="AH17" s="92">
        <v>2483</v>
      </c>
      <c r="AI17" s="92">
        <v>1575</v>
      </c>
      <c r="AJ17" s="92">
        <v>16036</v>
      </c>
      <c r="AK17" s="92">
        <v>9463</v>
      </c>
      <c r="AL17" s="92">
        <v>6573</v>
      </c>
      <c r="AM17" s="92">
        <v>7868</v>
      </c>
      <c r="AN17" s="92">
        <v>5865</v>
      </c>
      <c r="AO17" s="92">
        <v>1595</v>
      </c>
      <c r="AP17" s="92">
        <v>708</v>
      </c>
      <c r="AQ17" s="92">
        <v>28946</v>
      </c>
      <c r="AR17" s="92">
        <v>14489</v>
      </c>
      <c r="AS17" s="92">
        <v>14457</v>
      </c>
      <c r="AT17" s="5"/>
    </row>
    <row r="18" spans="1:46" s="4" customFormat="1" ht="6" customHeight="1">
      <c r="A18" s="90"/>
      <c r="B18" s="92"/>
      <c r="C18" s="92"/>
      <c r="D18" s="92"/>
      <c r="E18" s="91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0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5"/>
    </row>
    <row r="19" spans="1:46" s="4" customFormat="1" ht="22.35" customHeight="1">
      <c r="A19" s="355" t="s">
        <v>533</v>
      </c>
      <c r="B19" s="356">
        <v>13</v>
      </c>
      <c r="C19" s="356">
        <v>304</v>
      </c>
      <c r="D19" s="356">
        <v>494</v>
      </c>
      <c r="E19" s="357" t="s">
        <v>291</v>
      </c>
      <c r="F19" s="356" t="s">
        <v>291</v>
      </c>
      <c r="G19" s="356">
        <v>6629</v>
      </c>
      <c r="H19" s="356">
        <v>3614</v>
      </c>
      <c r="I19" s="356">
        <v>3015</v>
      </c>
      <c r="J19" s="356">
        <v>4543</v>
      </c>
      <c r="K19" s="356">
        <v>2966</v>
      </c>
      <c r="L19" s="356">
        <v>1577</v>
      </c>
      <c r="M19" s="356">
        <v>2086</v>
      </c>
      <c r="N19" s="356">
        <v>648</v>
      </c>
      <c r="O19" s="356">
        <v>1438</v>
      </c>
      <c r="P19" s="356">
        <v>98128</v>
      </c>
      <c r="Q19" s="356">
        <v>49237</v>
      </c>
      <c r="R19" s="356">
        <v>48891</v>
      </c>
      <c r="S19" s="356">
        <v>11180</v>
      </c>
      <c r="T19" s="356">
        <v>10625</v>
      </c>
      <c r="U19" s="356">
        <v>11019</v>
      </c>
      <c r="V19" s="356">
        <v>10746</v>
      </c>
      <c r="W19" s="355" t="s">
        <v>532</v>
      </c>
      <c r="X19" s="356">
        <v>12267</v>
      </c>
      <c r="Y19" s="356">
        <v>12823</v>
      </c>
      <c r="Z19" s="356">
        <v>11998</v>
      </c>
      <c r="AA19" s="356">
        <v>12924</v>
      </c>
      <c r="AB19" s="356">
        <v>73</v>
      </c>
      <c r="AC19" s="356">
        <v>132</v>
      </c>
      <c r="AD19" s="356">
        <v>54</v>
      </c>
      <c r="AE19" s="356">
        <v>21</v>
      </c>
      <c r="AF19" s="356">
        <v>43</v>
      </c>
      <c r="AG19" s="356">
        <v>35</v>
      </c>
      <c r="AH19" s="356">
        <v>2603</v>
      </c>
      <c r="AI19" s="356">
        <v>1585</v>
      </c>
      <c r="AJ19" s="356">
        <v>16004</v>
      </c>
      <c r="AK19" s="356">
        <v>9343</v>
      </c>
      <c r="AL19" s="356">
        <v>6661</v>
      </c>
      <c r="AM19" s="356">
        <v>7835</v>
      </c>
      <c r="AN19" s="356">
        <v>5968</v>
      </c>
      <c r="AO19" s="356">
        <v>1508</v>
      </c>
      <c r="AP19" s="356">
        <v>693</v>
      </c>
      <c r="AQ19" s="356">
        <v>27913</v>
      </c>
      <c r="AR19" s="356">
        <v>13709</v>
      </c>
      <c r="AS19" s="356">
        <v>14204</v>
      </c>
      <c r="AT19" s="5"/>
    </row>
    <row r="20" spans="1:46" s="4" customFormat="1" ht="22.35" customHeight="1">
      <c r="A20" s="355" t="s">
        <v>551</v>
      </c>
      <c r="B20" s="356">
        <v>13</v>
      </c>
      <c r="C20" s="356">
        <v>289</v>
      </c>
      <c r="D20" s="356">
        <v>486</v>
      </c>
      <c r="E20" s="357" t="s">
        <v>291</v>
      </c>
      <c r="F20" s="356" t="s">
        <v>291</v>
      </c>
      <c r="G20" s="356">
        <v>6543</v>
      </c>
      <c r="H20" s="356">
        <v>3534</v>
      </c>
      <c r="I20" s="356">
        <v>3009</v>
      </c>
      <c r="J20" s="356">
        <v>4438</v>
      </c>
      <c r="K20" s="356">
        <v>2887</v>
      </c>
      <c r="L20" s="356">
        <v>1551</v>
      </c>
      <c r="M20" s="356">
        <v>2105</v>
      </c>
      <c r="N20" s="356">
        <v>647</v>
      </c>
      <c r="O20" s="356">
        <v>1458</v>
      </c>
      <c r="P20" s="356">
        <v>94031</v>
      </c>
      <c r="Q20" s="356">
        <v>47273</v>
      </c>
      <c r="R20" s="356">
        <v>46758</v>
      </c>
      <c r="S20" s="356">
        <v>11368</v>
      </c>
      <c r="T20" s="356">
        <v>11222</v>
      </c>
      <c r="U20" s="356">
        <v>10433</v>
      </c>
      <c r="V20" s="356">
        <v>10005</v>
      </c>
      <c r="W20" s="355" t="s">
        <v>551</v>
      </c>
      <c r="X20" s="356">
        <v>11011</v>
      </c>
      <c r="Y20" s="356">
        <v>11393</v>
      </c>
      <c r="Z20" s="356">
        <v>11717</v>
      </c>
      <c r="AA20" s="356">
        <v>12427</v>
      </c>
      <c r="AB20" s="356">
        <v>117</v>
      </c>
      <c r="AC20" s="356">
        <v>157</v>
      </c>
      <c r="AD20" s="356">
        <v>49</v>
      </c>
      <c r="AE20" s="356">
        <v>27</v>
      </c>
      <c r="AF20" s="356">
        <v>53</v>
      </c>
      <c r="AG20" s="356">
        <v>21</v>
      </c>
      <c r="AH20" s="356">
        <v>2525</v>
      </c>
      <c r="AI20" s="356">
        <v>1506</v>
      </c>
      <c r="AJ20" s="356">
        <v>15841</v>
      </c>
      <c r="AK20" s="356">
        <v>9168</v>
      </c>
      <c r="AL20" s="356">
        <v>6673</v>
      </c>
      <c r="AM20" s="356">
        <v>7694</v>
      </c>
      <c r="AN20" s="356">
        <v>5982</v>
      </c>
      <c r="AO20" s="356">
        <v>1499</v>
      </c>
      <c r="AP20" s="356">
        <v>691</v>
      </c>
      <c r="AQ20" s="356">
        <v>28620</v>
      </c>
      <c r="AR20" s="356">
        <v>14001</v>
      </c>
      <c r="AS20" s="356">
        <v>14619</v>
      </c>
      <c r="AT20" s="5"/>
    </row>
    <row r="21" spans="1:46" s="4" customFormat="1" ht="22.35" customHeight="1">
      <c r="A21" s="355" t="s">
        <v>552</v>
      </c>
      <c r="B21" s="356">
        <f>SUM(B23:B34)</f>
        <v>12</v>
      </c>
      <c r="C21" s="356">
        <f>SUM(C23:C34)</f>
        <v>289</v>
      </c>
      <c r="D21" s="356">
        <f>SUM(D23:D34)</f>
        <v>428</v>
      </c>
      <c r="E21" s="356" t="s">
        <v>150</v>
      </c>
      <c r="F21" s="356" t="s">
        <v>150</v>
      </c>
      <c r="G21" s="356">
        <f t="shared" ref="G21:V21" si="0">SUM(G23:G34)</f>
        <v>6292</v>
      </c>
      <c r="H21" s="356">
        <f t="shared" si="0"/>
        <v>3371</v>
      </c>
      <c r="I21" s="356">
        <f t="shared" si="0"/>
        <v>2921</v>
      </c>
      <c r="J21" s="356">
        <f t="shared" si="0"/>
        <v>4269</v>
      </c>
      <c r="K21" s="356">
        <f t="shared" si="0"/>
        <v>2759</v>
      </c>
      <c r="L21" s="356">
        <f t="shared" si="0"/>
        <v>1510</v>
      </c>
      <c r="M21" s="356">
        <f t="shared" si="0"/>
        <v>2023</v>
      </c>
      <c r="N21" s="356">
        <f t="shared" si="0"/>
        <v>612</v>
      </c>
      <c r="O21" s="356">
        <f t="shared" si="0"/>
        <v>1411</v>
      </c>
      <c r="P21" s="356">
        <f t="shared" si="0"/>
        <v>88640</v>
      </c>
      <c r="Q21" s="356">
        <f t="shared" si="0"/>
        <v>44483</v>
      </c>
      <c r="R21" s="356">
        <f t="shared" si="0"/>
        <v>44157</v>
      </c>
      <c r="S21" s="356">
        <f t="shared" si="0"/>
        <v>10714</v>
      </c>
      <c r="T21" s="356">
        <f t="shared" si="0"/>
        <v>10443</v>
      </c>
      <c r="U21" s="356">
        <f t="shared" si="0"/>
        <v>10326</v>
      </c>
      <c r="V21" s="356">
        <f t="shared" si="0"/>
        <v>10386</v>
      </c>
      <c r="W21" s="355" t="s">
        <v>552</v>
      </c>
      <c r="X21" s="356">
        <f t="shared" ref="X21:AS21" si="1">SUM(X23:X34)</f>
        <v>10246</v>
      </c>
      <c r="Y21" s="356">
        <f t="shared" si="1"/>
        <v>10721</v>
      </c>
      <c r="Z21" s="356">
        <f t="shared" si="1"/>
        <v>10561</v>
      </c>
      <c r="AA21" s="356">
        <f t="shared" si="1"/>
        <v>11014</v>
      </c>
      <c r="AB21" s="356">
        <f t="shared" si="1"/>
        <v>83</v>
      </c>
      <c r="AC21" s="356">
        <f t="shared" si="1"/>
        <v>77</v>
      </c>
      <c r="AD21" s="356">
        <f t="shared" si="1"/>
        <v>51</v>
      </c>
      <c r="AE21" s="356">
        <f t="shared" si="1"/>
        <v>37</v>
      </c>
      <c r="AF21" s="356">
        <f t="shared" si="1"/>
        <v>1</v>
      </c>
      <c r="AG21" s="356">
        <f t="shared" si="1"/>
        <v>3</v>
      </c>
      <c r="AH21" s="356">
        <f t="shared" si="1"/>
        <v>2501</v>
      </c>
      <c r="AI21" s="356">
        <f t="shared" si="1"/>
        <v>1476</v>
      </c>
      <c r="AJ21" s="356">
        <f t="shared" si="1"/>
        <v>15962</v>
      </c>
      <c r="AK21" s="356">
        <f t="shared" si="1"/>
        <v>9162</v>
      </c>
      <c r="AL21" s="356">
        <f t="shared" si="1"/>
        <v>6800</v>
      </c>
      <c r="AM21" s="356">
        <f t="shared" si="1"/>
        <v>7675</v>
      </c>
      <c r="AN21" s="356">
        <f t="shared" si="1"/>
        <v>6072</v>
      </c>
      <c r="AO21" s="356">
        <f t="shared" si="1"/>
        <v>1487</v>
      </c>
      <c r="AP21" s="356">
        <f t="shared" si="1"/>
        <v>728</v>
      </c>
      <c r="AQ21" s="356">
        <f t="shared" si="1"/>
        <v>27523</v>
      </c>
      <c r="AR21" s="356">
        <f t="shared" si="1"/>
        <v>13663</v>
      </c>
      <c r="AS21" s="356">
        <f t="shared" si="1"/>
        <v>13860</v>
      </c>
      <c r="AT21" s="356"/>
    </row>
    <row r="22" spans="1:46" s="4" customFormat="1" ht="15.6" customHeight="1">
      <c r="A22" s="355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5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</row>
    <row r="23" spans="1:46" s="84" customFormat="1" ht="22.35" customHeight="1">
      <c r="A23" s="358" t="s">
        <v>60</v>
      </c>
      <c r="B23" s="356">
        <v>1</v>
      </c>
      <c r="C23" s="356">
        <v>110</v>
      </c>
      <c r="D23" s="357">
        <v>46</v>
      </c>
      <c r="E23" s="357" t="s">
        <v>291</v>
      </c>
      <c r="F23" s="356" t="s">
        <v>291</v>
      </c>
      <c r="G23" s="356">
        <f t="shared" ref="G23:I24" si="2">J23+M23</f>
        <v>1824</v>
      </c>
      <c r="H23" s="356">
        <f t="shared" si="2"/>
        <v>1145</v>
      </c>
      <c r="I23" s="356">
        <f t="shared" si="2"/>
        <v>679</v>
      </c>
      <c r="J23" s="356">
        <v>1340</v>
      </c>
      <c r="K23" s="356">
        <v>1010</v>
      </c>
      <c r="L23" s="356">
        <v>330</v>
      </c>
      <c r="M23" s="356">
        <v>484</v>
      </c>
      <c r="N23" s="356">
        <v>135</v>
      </c>
      <c r="O23" s="356">
        <v>349</v>
      </c>
      <c r="P23" s="356">
        <v>11348</v>
      </c>
      <c r="Q23" s="356">
        <v>7046</v>
      </c>
      <c r="R23" s="356">
        <v>4302</v>
      </c>
      <c r="S23" s="356">
        <v>1677</v>
      </c>
      <c r="T23" s="356">
        <v>1011</v>
      </c>
      <c r="U23" s="356">
        <v>1658</v>
      </c>
      <c r="V23" s="356">
        <v>1007</v>
      </c>
      <c r="W23" s="358" t="s">
        <v>60</v>
      </c>
      <c r="X23" s="356">
        <v>1602</v>
      </c>
      <c r="Y23" s="356">
        <v>1024</v>
      </c>
      <c r="Z23" s="356">
        <v>1631</v>
      </c>
      <c r="AA23" s="356">
        <v>981</v>
      </c>
      <c r="AB23" s="356">
        <v>79</v>
      </c>
      <c r="AC23" s="356">
        <v>59</v>
      </c>
      <c r="AD23" s="356">
        <v>51</v>
      </c>
      <c r="AE23" s="356">
        <v>37</v>
      </c>
      <c r="AF23" s="356">
        <v>1</v>
      </c>
      <c r="AG23" s="356">
        <v>3</v>
      </c>
      <c r="AH23" s="356">
        <v>347</v>
      </c>
      <c r="AI23" s="356">
        <v>180</v>
      </c>
      <c r="AJ23" s="356">
        <f>AK23+AL23</f>
        <v>10108</v>
      </c>
      <c r="AK23" s="356">
        <f>AM23+AO23</f>
        <v>6451</v>
      </c>
      <c r="AL23" s="356">
        <f>AN23+AP23</f>
        <v>3657</v>
      </c>
      <c r="AM23" s="356">
        <v>5190</v>
      </c>
      <c r="AN23" s="356">
        <v>3089</v>
      </c>
      <c r="AO23" s="356">
        <v>1261</v>
      </c>
      <c r="AP23" s="356">
        <v>568</v>
      </c>
      <c r="AQ23" s="356">
        <f>AR23+AS23</f>
        <v>5709</v>
      </c>
      <c r="AR23" s="356">
        <v>3658</v>
      </c>
      <c r="AS23" s="356">
        <v>2051</v>
      </c>
      <c r="AT23" s="356"/>
    </row>
    <row r="24" spans="1:46" s="84" customFormat="1" ht="22.35" customHeight="1">
      <c r="A24" s="358" t="s">
        <v>114</v>
      </c>
      <c r="B24" s="356">
        <v>1</v>
      </c>
      <c r="C24" s="356">
        <v>14</v>
      </c>
      <c r="D24" s="357">
        <v>5</v>
      </c>
      <c r="E24" s="357" t="s">
        <v>291</v>
      </c>
      <c r="F24" s="356" t="s">
        <v>291</v>
      </c>
      <c r="G24" s="356">
        <f t="shared" si="2"/>
        <v>215</v>
      </c>
      <c r="H24" s="356">
        <f t="shared" si="2"/>
        <v>86</v>
      </c>
      <c r="I24" s="356">
        <f t="shared" si="2"/>
        <v>129</v>
      </c>
      <c r="J24" s="356">
        <v>109</v>
      </c>
      <c r="K24" s="356">
        <v>59</v>
      </c>
      <c r="L24" s="356">
        <v>50</v>
      </c>
      <c r="M24" s="356">
        <v>106</v>
      </c>
      <c r="N24" s="356">
        <v>27</v>
      </c>
      <c r="O24" s="356">
        <v>79</v>
      </c>
      <c r="P24" s="356">
        <v>789</v>
      </c>
      <c r="Q24" s="356">
        <v>248</v>
      </c>
      <c r="R24" s="356">
        <v>541</v>
      </c>
      <c r="S24" s="356">
        <v>56</v>
      </c>
      <c r="T24" s="356">
        <v>129</v>
      </c>
      <c r="U24" s="356">
        <v>59</v>
      </c>
      <c r="V24" s="356">
        <v>125</v>
      </c>
      <c r="W24" s="358" t="s">
        <v>114</v>
      </c>
      <c r="X24" s="356">
        <v>56</v>
      </c>
      <c r="Y24" s="356">
        <v>124</v>
      </c>
      <c r="Z24" s="356">
        <v>57</v>
      </c>
      <c r="AA24" s="356">
        <v>136</v>
      </c>
      <c r="AB24" s="356">
        <v>0</v>
      </c>
      <c r="AC24" s="356">
        <v>0</v>
      </c>
      <c r="AD24" s="356">
        <v>0</v>
      </c>
      <c r="AE24" s="356">
        <v>0</v>
      </c>
      <c r="AF24" s="356">
        <v>0</v>
      </c>
      <c r="AG24" s="356">
        <v>0</v>
      </c>
      <c r="AH24" s="356">
        <v>20</v>
      </c>
      <c r="AI24" s="356">
        <v>27</v>
      </c>
      <c r="AJ24" s="356">
        <f t="shared" ref="AJ24:AJ34" si="3">AK24+AL24</f>
        <v>653</v>
      </c>
      <c r="AK24" s="356">
        <f t="shared" ref="AK24:AK34" si="4">AM24+AO24</f>
        <v>221</v>
      </c>
      <c r="AL24" s="356">
        <f t="shared" ref="AL24:AL34" si="5">AN24+AP24</f>
        <v>432</v>
      </c>
      <c r="AM24" s="356">
        <v>201</v>
      </c>
      <c r="AN24" s="356">
        <v>412</v>
      </c>
      <c r="AO24" s="356">
        <v>20</v>
      </c>
      <c r="AP24" s="356">
        <v>20</v>
      </c>
      <c r="AQ24" s="356">
        <f t="shared" ref="AQ24:AQ34" si="6">AR24+AS24</f>
        <v>245</v>
      </c>
      <c r="AR24" s="356">
        <v>87</v>
      </c>
      <c r="AS24" s="356">
        <v>158</v>
      </c>
      <c r="AT24" s="356"/>
    </row>
    <row r="25" spans="1:46" s="84" customFormat="1" ht="22.35" customHeight="1">
      <c r="A25" s="358" t="s">
        <v>61</v>
      </c>
      <c r="B25" s="356">
        <v>1</v>
      </c>
      <c r="C25" s="356">
        <v>37</v>
      </c>
      <c r="D25" s="357">
        <v>24</v>
      </c>
      <c r="E25" s="357" t="s">
        <v>291</v>
      </c>
      <c r="F25" s="356" t="s">
        <v>291</v>
      </c>
      <c r="G25" s="356">
        <f t="shared" ref="G25:G34" si="7">J25+M25</f>
        <v>362</v>
      </c>
      <c r="H25" s="356">
        <f t="shared" ref="H25:H34" si="8">K25+N25</f>
        <v>169</v>
      </c>
      <c r="I25" s="356">
        <f t="shared" ref="I25:I34" si="9">L25+O25</f>
        <v>193</v>
      </c>
      <c r="J25" s="356">
        <v>232</v>
      </c>
      <c r="K25" s="356">
        <v>133</v>
      </c>
      <c r="L25" s="356">
        <v>99</v>
      </c>
      <c r="M25" s="356">
        <v>130</v>
      </c>
      <c r="N25" s="356">
        <v>36</v>
      </c>
      <c r="O25" s="356">
        <v>94</v>
      </c>
      <c r="P25" s="356">
        <v>3938</v>
      </c>
      <c r="Q25" s="356">
        <v>1841</v>
      </c>
      <c r="R25" s="356">
        <v>2097</v>
      </c>
      <c r="S25" s="356">
        <v>457</v>
      </c>
      <c r="T25" s="356">
        <v>508</v>
      </c>
      <c r="U25" s="356">
        <v>444</v>
      </c>
      <c r="V25" s="356">
        <v>505</v>
      </c>
      <c r="W25" s="358" t="s">
        <v>61</v>
      </c>
      <c r="X25" s="356">
        <v>428</v>
      </c>
      <c r="Y25" s="356">
        <v>514</v>
      </c>
      <c r="Z25" s="356">
        <v>431</v>
      </c>
      <c r="AA25" s="356">
        <v>506</v>
      </c>
      <c r="AB25" s="356">
        <v>0</v>
      </c>
      <c r="AC25" s="356">
        <v>0</v>
      </c>
      <c r="AD25" s="356">
        <v>0</v>
      </c>
      <c r="AE25" s="356">
        <v>0</v>
      </c>
      <c r="AF25" s="356">
        <v>0</v>
      </c>
      <c r="AG25" s="356">
        <v>0</v>
      </c>
      <c r="AH25" s="356">
        <v>81</v>
      </c>
      <c r="AI25" s="356">
        <v>64</v>
      </c>
      <c r="AJ25" s="356">
        <f t="shared" si="3"/>
        <v>1729</v>
      </c>
      <c r="AK25" s="356">
        <f t="shared" si="4"/>
        <v>678</v>
      </c>
      <c r="AL25" s="356">
        <f t="shared" si="5"/>
        <v>1051</v>
      </c>
      <c r="AM25" s="356">
        <v>605</v>
      </c>
      <c r="AN25" s="356">
        <v>952</v>
      </c>
      <c r="AO25" s="356">
        <v>73</v>
      </c>
      <c r="AP25" s="356">
        <v>99</v>
      </c>
      <c r="AQ25" s="356">
        <f t="shared" si="6"/>
        <v>1378</v>
      </c>
      <c r="AR25" s="356">
        <v>696</v>
      </c>
      <c r="AS25" s="356">
        <v>682</v>
      </c>
      <c r="AT25" s="356"/>
    </row>
    <row r="26" spans="1:46" s="84" customFormat="1" ht="22.35" customHeight="1">
      <c r="A26" s="358" t="s">
        <v>115</v>
      </c>
      <c r="B26" s="356">
        <v>1</v>
      </c>
      <c r="C26" s="356">
        <v>36</v>
      </c>
      <c r="D26" s="357">
        <v>57</v>
      </c>
      <c r="E26" s="357" t="s">
        <v>291</v>
      </c>
      <c r="F26" s="356" t="s">
        <v>291</v>
      </c>
      <c r="G26" s="356">
        <f t="shared" si="7"/>
        <v>743</v>
      </c>
      <c r="H26" s="356">
        <f t="shared" si="8"/>
        <v>451</v>
      </c>
      <c r="I26" s="356">
        <f t="shared" si="9"/>
        <v>292</v>
      </c>
      <c r="J26" s="356">
        <v>556</v>
      </c>
      <c r="K26" s="356">
        <v>380</v>
      </c>
      <c r="L26" s="356">
        <v>176</v>
      </c>
      <c r="M26" s="356">
        <v>187</v>
      </c>
      <c r="N26" s="356">
        <v>71</v>
      </c>
      <c r="O26" s="356">
        <v>116</v>
      </c>
      <c r="P26" s="356">
        <v>17084</v>
      </c>
      <c r="Q26" s="356">
        <v>9868</v>
      </c>
      <c r="R26" s="356">
        <v>7216</v>
      </c>
      <c r="S26" s="356">
        <v>2453</v>
      </c>
      <c r="T26" s="356">
        <v>1733</v>
      </c>
      <c r="U26" s="356">
        <v>2310</v>
      </c>
      <c r="V26" s="356">
        <v>1738</v>
      </c>
      <c r="W26" s="358" t="s">
        <v>115</v>
      </c>
      <c r="X26" s="356">
        <v>2266</v>
      </c>
      <c r="Y26" s="356">
        <v>1717</v>
      </c>
      <c r="Z26" s="356">
        <v>2287</v>
      </c>
      <c r="AA26" s="356">
        <v>1731</v>
      </c>
      <c r="AB26" s="356">
        <v>0</v>
      </c>
      <c r="AC26" s="356">
        <v>0</v>
      </c>
      <c r="AD26" s="356">
        <v>0</v>
      </c>
      <c r="AE26" s="356">
        <v>0</v>
      </c>
      <c r="AF26" s="356">
        <v>0</v>
      </c>
      <c r="AG26" s="356">
        <v>0</v>
      </c>
      <c r="AH26" s="356">
        <v>552</v>
      </c>
      <c r="AI26" s="356">
        <v>297</v>
      </c>
      <c r="AJ26" s="356">
        <f t="shared" si="3"/>
        <v>1302</v>
      </c>
      <c r="AK26" s="356">
        <f t="shared" si="4"/>
        <v>741</v>
      </c>
      <c r="AL26" s="356">
        <f t="shared" si="5"/>
        <v>561</v>
      </c>
      <c r="AM26" s="356">
        <v>664</v>
      </c>
      <c r="AN26" s="356">
        <v>539</v>
      </c>
      <c r="AO26" s="356">
        <v>77</v>
      </c>
      <c r="AP26" s="356">
        <v>22</v>
      </c>
      <c r="AQ26" s="356">
        <f t="shared" si="6"/>
        <v>4254</v>
      </c>
      <c r="AR26" s="356">
        <v>2253</v>
      </c>
      <c r="AS26" s="356">
        <v>2001</v>
      </c>
      <c r="AT26" s="356"/>
    </row>
    <row r="27" spans="1:46" s="84" customFormat="1" ht="22.35" customHeight="1">
      <c r="A27" s="358" t="s">
        <v>63</v>
      </c>
      <c r="B27" s="356">
        <v>1</v>
      </c>
      <c r="C27" s="356">
        <v>24</v>
      </c>
      <c r="D27" s="357">
        <v>52</v>
      </c>
      <c r="E27" s="357" t="s">
        <v>291</v>
      </c>
      <c r="F27" s="356" t="s">
        <v>291</v>
      </c>
      <c r="G27" s="356">
        <f t="shared" si="7"/>
        <v>500</v>
      </c>
      <c r="H27" s="356">
        <f t="shared" si="8"/>
        <v>298</v>
      </c>
      <c r="I27" s="356">
        <f t="shared" si="9"/>
        <v>202</v>
      </c>
      <c r="J27" s="356">
        <v>334</v>
      </c>
      <c r="K27" s="356">
        <v>242</v>
      </c>
      <c r="L27" s="356">
        <v>92</v>
      </c>
      <c r="M27" s="356">
        <v>166</v>
      </c>
      <c r="N27" s="356">
        <v>56</v>
      </c>
      <c r="O27" s="356">
        <v>110</v>
      </c>
      <c r="P27" s="356">
        <v>10744</v>
      </c>
      <c r="Q27" s="356">
        <v>6625</v>
      </c>
      <c r="R27" s="356">
        <v>4119</v>
      </c>
      <c r="S27" s="356">
        <v>1632</v>
      </c>
      <c r="T27" s="356">
        <v>1034</v>
      </c>
      <c r="U27" s="356">
        <v>1524</v>
      </c>
      <c r="V27" s="356">
        <v>970</v>
      </c>
      <c r="W27" s="358" t="s">
        <v>63</v>
      </c>
      <c r="X27" s="356">
        <v>1483</v>
      </c>
      <c r="Y27" s="356">
        <v>992</v>
      </c>
      <c r="Z27" s="356">
        <v>1533</v>
      </c>
      <c r="AA27" s="356">
        <v>951</v>
      </c>
      <c r="AB27" s="356">
        <v>0</v>
      </c>
      <c r="AC27" s="356">
        <v>0</v>
      </c>
      <c r="AD27" s="356">
        <v>0</v>
      </c>
      <c r="AE27" s="356">
        <v>0</v>
      </c>
      <c r="AF27" s="356">
        <v>0</v>
      </c>
      <c r="AG27" s="356">
        <v>0</v>
      </c>
      <c r="AH27" s="356">
        <v>453</v>
      </c>
      <c r="AI27" s="356">
        <v>172</v>
      </c>
      <c r="AJ27" s="356">
        <f t="shared" si="3"/>
        <v>526</v>
      </c>
      <c r="AK27" s="356">
        <f t="shared" si="4"/>
        <v>343</v>
      </c>
      <c r="AL27" s="356">
        <f t="shared" si="5"/>
        <v>183</v>
      </c>
      <c r="AM27" s="356">
        <v>314</v>
      </c>
      <c r="AN27" s="356">
        <v>175</v>
      </c>
      <c r="AO27" s="356">
        <v>29</v>
      </c>
      <c r="AP27" s="356">
        <v>8</v>
      </c>
      <c r="AQ27" s="356">
        <f t="shared" si="6"/>
        <v>2795</v>
      </c>
      <c r="AR27" s="356">
        <v>1706</v>
      </c>
      <c r="AS27" s="356">
        <v>1089</v>
      </c>
      <c r="AT27" s="356"/>
    </row>
    <row r="28" spans="1:46" s="84" customFormat="1" ht="22.35" customHeight="1">
      <c r="A28" s="358" t="s">
        <v>312</v>
      </c>
      <c r="B28" s="356">
        <v>1</v>
      </c>
      <c r="C28" s="356">
        <v>20</v>
      </c>
      <c r="D28" s="357">
        <v>51</v>
      </c>
      <c r="E28" s="357" t="s">
        <v>291</v>
      </c>
      <c r="F28" s="356" t="s">
        <v>291</v>
      </c>
      <c r="G28" s="356">
        <f t="shared" si="7"/>
        <v>593</v>
      </c>
      <c r="H28" s="356">
        <f t="shared" si="8"/>
        <v>296</v>
      </c>
      <c r="I28" s="356">
        <f t="shared" si="9"/>
        <v>297</v>
      </c>
      <c r="J28" s="356">
        <v>436</v>
      </c>
      <c r="K28" s="356">
        <v>251</v>
      </c>
      <c r="L28" s="356">
        <v>185</v>
      </c>
      <c r="M28" s="356">
        <v>157</v>
      </c>
      <c r="N28" s="356">
        <v>45</v>
      </c>
      <c r="O28" s="356">
        <v>112</v>
      </c>
      <c r="P28" s="356">
        <v>12701</v>
      </c>
      <c r="Q28" s="356">
        <v>5367</v>
      </c>
      <c r="R28" s="356">
        <v>7334</v>
      </c>
      <c r="S28" s="356">
        <v>1281</v>
      </c>
      <c r="T28" s="356">
        <v>1736</v>
      </c>
      <c r="U28" s="356">
        <v>1171</v>
      </c>
      <c r="V28" s="356">
        <v>1705</v>
      </c>
      <c r="W28" s="358" t="s">
        <v>312</v>
      </c>
      <c r="X28" s="356">
        <v>1329</v>
      </c>
      <c r="Y28" s="356">
        <v>1783</v>
      </c>
      <c r="Z28" s="356">
        <v>1327</v>
      </c>
      <c r="AA28" s="356">
        <v>1936</v>
      </c>
      <c r="AB28" s="356">
        <v>0</v>
      </c>
      <c r="AC28" s="356">
        <v>0</v>
      </c>
      <c r="AD28" s="356">
        <v>0</v>
      </c>
      <c r="AE28" s="356">
        <v>0</v>
      </c>
      <c r="AF28" s="356">
        <v>0</v>
      </c>
      <c r="AG28" s="356">
        <v>0</v>
      </c>
      <c r="AH28" s="356">
        <v>259</v>
      </c>
      <c r="AI28" s="356">
        <v>174</v>
      </c>
      <c r="AJ28" s="356">
        <f t="shared" si="3"/>
        <v>434</v>
      </c>
      <c r="AK28" s="356">
        <f t="shared" si="4"/>
        <v>193</v>
      </c>
      <c r="AL28" s="356">
        <f t="shared" si="5"/>
        <v>241</v>
      </c>
      <c r="AM28" s="356">
        <v>193</v>
      </c>
      <c r="AN28" s="356">
        <v>241</v>
      </c>
      <c r="AO28" s="356">
        <v>0</v>
      </c>
      <c r="AP28" s="356">
        <v>0</v>
      </c>
      <c r="AQ28" s="356">
        <f t="shared" si="6"/>
        <v>3951</v>
      </c>
      <c r="AR28" s="356">
        <v>1559</v>
      </c>
      <c r="AS28" s="356">
        <v>2392</v>
      </c>
      <c r="AT28" s="356"/>
    </row>
    <row r="29" spans="1:46" s="84" customFormat="1" ht="22.35" customHeight="1">
      <c r="A29" s="358" t="s">
        <v>64</v>
      </c>
      <c r="B29" s="356">
        <v>1</v>
      </c>
      <c r="C29" s="356">
        <v>19</v>
      </c>
      <c r="D29" s="357">
        <v>53</v>
      </c>
      <c r="E29" s="357" t="s">
        <v>291</v>
      </c>
      <c r="F29" s="356" t="s">
        <v>291</v>
      </c>
      <c r="G29" s="356">
        <f t="shared" si="7"/>
        <v>533</v>
      </c>
      <c r="H29" s="356">
        <f t="shared" si="8"/>
        <v>215</v>
      </c>
      <c r="I29" s="356">
        <f t="shared" si="9"/>
        <v>318</v>
      </c>
      <c r="J29" s="356">
        <v>322</v>
      </c>
      <c r="K29" s="356">
        <v>181</v>
      </c>
      <c r="L29" s="356">
        <v>141</v>
      </c>
      <c r="M29" s="356">
        <v>211</v>
      </c>
      <c r="N29" s="356">
        <v>34</v>
      </c>
      <c r="O29" s="356">
        <v>177</v>
      </c>
      <c r="P29" s="356">
        <v>8148</v>
      </c>
      <c r="Q29" s="356">
        <v>3564</v>
      </c>
      <c r="R29" s="356">
        <v>4584</v>
      </c>
      <c r="S29" s="356">
        <v>951</v>
      </c>
      <c r="T29" s="356">
        <v>1181</v>
      </c>
      <c r="U29" s="356">
        <v>812</v>
      </c>
      <c r="V29" s="356">
        <v>1231</v>
      </c>
      <c r="W29" s="358" t="s">
        <v>64</v>
      </c>
      <c r="X29" s="356">
        <v>781</v>
      </c>
      <c r="Y29" s="356">
        <v>932</v>
      </c>
      <c r="Z29" s="356">
        <v>821</v>
      </c>
      <c r="AA29" s="356">
        <v>1117</v>
      </c>
      <c r="AB29" s="356">
        <v>0</v>
      </c>
      <c r="AC29" s="356">
        <v>0</v>
      </c>
      <c r="AD29" s="356">
        <v>0</v>
      </c>
      <c r="AE29" s="356">
        <v>0</v>
      </c>
      <c r="AF29" s="356">
        <v>0</v>
      </c>
      <c r="AG29" s="356">
        <v>0</v>
      </c>
      <c r="AH29" s="356">
        <v>199</v>
      </c>
      <c r="AI29" s="356">
        <v>123</v>
      </c>
      <c r="AJ29" s="356">
        <f t="shared" si="3"/>
        <v>461</v>
      </c>
      <c r="AK29" s="356">
        <f t="shared" si="4"/>
        <v>189</v>
      </c>
      <c r="AL29" s="356">
        <f t="shared" si="5"/>
        <v>272</v>
      </c>
      <c r="AM29" s="356">
        <v>162</v>
      </c>
      <c r="AN29" s="356">
        <v>261</v>
      </c>
      <c r="AO29" s="356">
        <v>27</v>
      </c>
      <c r="AP29" s="356">
        <v>11</v>
      </c>
      <c r="AQ29" s="356">
        <f t="shared" si="6"/>
        <v>2406</v>
      </c>
      <c r="AR29" s="356">
        <v>1071</v>
      </c>
      <c r="AS29" s="356">
        <v>1335</v>
      </c>
      <c r="AT29" s="356"/>
    </row>
    <row r="30" spans="1:46" s="84" customFormat="1" ht="22.35" customHeight="1">
      <c r="A30" s="358" t="s">
        <v>62</v>
      </c>
      <c r="B30" s="356">
        <v>1</v>
      </c>
      <c r="C30" s="356">
        <v>11</v>
      </c>
      <c r="D30" s="357">
        <v>55</v>
      </c>
      <c r="E30" s="357" t="s">
        <v>291</v>
      </c>
      <c r="F30" s="356" t="s">
        <v>291</v>
      </c>
      <c r="G30" s="356">
        <f t="shared" si="7"/>
        <v>516</v>
      </c>
      <c r="H30" s="356">
        <f t="shared" si="8"/>
        <v>211</v>
      </c>
      <c r="I30" s="356">
        <f t="shared" si="9"/>
        <v>305</v>
      </c>
      <c r="J30" s="356">
        <v>329</v>
      </c>
      <c r="K30" s="356">
        <v>158</v>
      </c>
      <c r="L30" s="356">
        <v>171</v>
      </c>
      <c r="M30" s="356">
        <v>187</v>
      </c>
      <c r="N30" s="356">
        <v>53</v>
      </c>
      <c r="O30" s="356">
        <v>134</v>
      </c>
      <c r="P30" s="356">
        <v>11420</v>
      </c>
      <c r="Q30" s="356">
        <v>3527</v>
      </c>
      <c r="R30" s="356">
        <v>7893</v>
      </c>
      <c r="S30" s="356">
        <v>976</v>
      </c>
      <c r="T30" s="356">
        <v>1962</v>
      </c>
      <c r="U30" s="356">
        <v>838</v>
      </c>
      <c r="V30" s="356">
        <v>1800</v>
      </c>
      <c r="W30" s="358" t="s">
        <v>62</v>
      </c>
      <c r="X30" s="356">
        <v>781</v>
      </c>
      <c r="Y30" s="356">
        <v>1985</v>
      </c>
      <c r="Z30" s="356">
        <v>800</v>
      </c>
      <c r="AA30" s="356">
        <v>1945</v>
      </c>
      <c r="AB30" s="356">
        <v>0</v>
      </c>
      <c r="AC30" s="356">
        <v>0</v>
      </c>
      <c r="AD30" s="356">
        <v>0</v>
      </c>
      <c r="AE30" s="356">
        <v>0</v>
      </c>
      <c r="AF30" s="356">
        <v>0</v>
      </c>
      <c r="AG30" s="356">
        <v>0</v>
      </c>
      <c r="AH30" s="356">
        <v>132</v>
      </c>
      <c r="AI30" s="356">
        <v>201</v>
      </c>
      <c r="AJ30" s="356">
        <f t="shared" si="3"/>
        <v>214</v>
      </c>
      <c r="AK30" s="356">
        <f t="shared" si="4"/>
        <v>54</v>
      </c>
      <c r="AL30" s="356">
        <f t="shared" si="5"/>
        <v>160</v>
      </c>
      <c r="AM30" s="356">
        <v>54</v>
      </c>
      <c r="AN30" s="356">
        <v>160</v>
      </c>
      <c r="AO30" s="356">
        <v>0</v>
      </c>
      <c r="AP30" s="356">
        <v>0</v>
      </c>
      <c r="AQ30" s="356">
        <f t="shared" si="6"/>
        <v>2678</v>
      </c>
      <c r="AR30" s="356">
        <v>697</v>
      </c>
      <c r="AS30" s="356">
        <v>1981</v>
      </c>
      <c r="AT30" s="356"/>
    </row>
    <row r="31" spans="1:46" s="84" customFormat="1" ht="22.35" customHeight="1">
      <c r="A31" s="358" t="s">
        <v>65</v>
      </c>
      <c r="B31" s="356">
        <v>1</v>
      </c>
      <c r="C31" s="356">
        <v>8</v>
      </c>
      <c r="D31" s="357">
        <v>33</v>
      </c>
      <c r="E31" s="357" t="s">
        <v>291</v>
      </c>
      <c r="F31" s="356" t="s">
        <v>291</v>
      </c>
      <c r="G31" s="356">
        <f t="shared" si="7"/>
        <v>393</v>
      </c>
      <c r="H31" s="356">
        <f t="shared" si="8"/>
        <v>222</v>
      </c>
      <c r="I31" s="356">
        <f t="shared" si="9"/>
        <v>171</v>
      </c>
      <c r="J31" s="356">
        <v>200</v>
      </c>
      <c r="K31" s="356">
        <v>148</v>
      </c>
      <c r="L31" s="356">
        <v>52</v>
      </c>
      <c r="M31" s="356">
        <v>193</v>
      </c>
      <c r="N31" s="356">
        <v>74</v>
      </c>
      <c r="O31" s="356">
        <v>119</v>
      </c>
      <c r="P31" s="356">
        <v>4622</v>
      </c>
      <c r="Q31" s="356">
        <v>3153</v>
      </c>
      <c r="R31" s="356">
        <v>1469</v>
      </c>
      <c r="S31" s="356">
        <v>660</v>
      </c>
      <c r="T31" s="356">
        <v>298</v>
      </c>
      <c r="U31" s="356">
        <v>722</v>
      </c>
      <c r="V31" s="356">
        <v>352</v>
      </c>
      <c r="W31" s="358" t="s">
        <v>65</v>
      </c>
      <c r="X31" s="356">
        <v>722</v>
      </c>
      <c r="Y31" s="356">
        <v>302</v>
      </c>
      <c r="Z31" s="356">
        <v>838</v>
      </c>
      <c r="AA31" s="356">
        <v>421</v>
      </c>
      <c r="AB31" s="356">
        <v>0</v>
      </c>
      <c r="AC31" s="356">
        <v>0</v>
      </c>
      <c r="AD31" s="356">
        <v>0</v>
      </c>
      <c r="AE31" s="356">
        <v>0</v>
      </c>
      <c r="AF31" s="356">
        <v>0</v>
      </c>
      <c r="AG31" s="356">
        <v>0</v>
      </c>
      <c r="AH31" s="356">
        <v>211</v>
      </c>
      <c r="AI31" s="356">
        <v>96</v>
      </c>
      <c r="AJ31" s="356">
        <f t="shared" si="3"/>
        <v>284</v>
      </c>
      <c r="AK31" s="356">
        <f t="shared" si="4"/>
        <v>171</v>
      </c>
      <c r="AL31" s="356">
        <f t="shared" si="5"/>
        <v>113</v>
      </c>
      <c r="AM31" s="356">
        <v>171</v>
      </c>
      <c r="AN31" s="356">
        <v>113</v>
      </c>
      <c r="AO31" s="356">
        <v>0</v>
      </c>
      <c r="AP31" s="356">
        <v>0</v>
      </c>
      <c r="AQ31" s="356">
        <f t="shared" si="6"/>
        <v>1505</v>
      </c>
      <c r="AR31" s="356">
        <v>921</v>
      </c>
      <c r="AS31" s="356">
        <v>584</v>
      </c>
      <c r="AT31" s="356"/>
    </row>
    <row r="32" spans="1:46" s="84" customFormat="1" ht="22.35" customHeight="1">
      <c r="A32" s="358" t="s">
        <v>116</v>
      </c>
      <c r="B32" s="356">
        <v>1</v>
      </c>
      <c r="C32" s="356">
        <v>5</v>
      </c>
      <c r="D32" s="357">
        <v>33</v>
      </c>
      <c r="E32" s="357" t="s">
        <v>291</v>
      </c>
      <c r="F32" s="356" t="s">
        <v>291</v>
      </c>
      <c r="G32" s="356">
        <f t="shared" si="7"/>
        <v>385</v>
      </c>
      <c r="H32" s="356">
        <f t="shared" si="8"/>
        <v>151</v>
      </c>
      <c r="I32" s="356">
        <f t="shared" si="9"/>
        <v>234</v>
      </c>
      <c r="J32" s="356">
        <v>286</v>
      </c>
      <c r="K32" s="356">
        <v>110</v>
      </c>
      <c r="L32" s="356">
        <v>176</v>
      </c>
      <c r="M32" s="356">
        <v>99</v>
      </c>
      <c r="N32" s="356">
        <v>41</v>
      </c>
      <c r="O32" s="356">
        <v>58</v>
      </c>
      <c r="P32" s="356">
        <v>5717</v>
      </c>
      <c r="Q32" s="356">
        <v>2127</v>
      </c>
      <c r="R32" s="356">
        <v>3590</v>
      </c>
      <c r="S32" s="356">
        <v>324</v>
      </c>
      <c r="T32" s="356">
        <v>629</v>
      </c>
      <c r="U32" s="356">
        <v>488</v>
      </c>
      <c r="V32" s="356">
        <v>714</v>
      </c>
      <c r="W32" s="358" t="s">
        <v>116</v>
      </c>
      <c r="X32" s="356">
        <v>576</v>
      </c>
      <c r="Y32" s="356">
        <v>1109</v>
      </c>
      <c r="Z32" s="356">
        <v>581</v>
      </c>
      <c r="AA32" s="356">
        <v>1013</v>
      </c>
      <c r="AB32" s="356">
        <v>4</v>
      </c>
      <c r="AC32" s="356">
        <v>18</v>
      </c>
      <c r="AD32" s="356">
        <v>0</v>
      </c>
      <c r="AE32" s="356">
        <v>0</v>
      </c>
      <c r="AF32" s="356">
        <v>0</v>
      </c>
      <c r="AG32" s="356">
        <v>0</v>
      </c>
      <c r="AH32" s="356">
        <v>154</v>
      </c>
      <c r="AI32" s="356">
        <v>107</v>
      </c>
      <c r="AJ32" s="356">
        <f t="shared" si="3"/>
        <v>123</v>
      </c>
      <c r="AK32" s="356">
        <f t="shared" si="4"/>
        <v>62</v>
      </c>
      <c r="AL32" s="356">
        <f t="shared" si="5"/>
        <v>61</v>
      </c>
      <c r="AM32" s="356">
        <v>62</v>
      </c>
      <c r="AN32" s="356">
        <v>61</v>
      </c>
      <c r="AO32" s="356">
        <v>0</v>
      </c>
      <c r="AP32" s="356">
        <v>0</v>
      </c>
      <c r="AQ32" s="356">
        <f t="shared" si="6"/>
        <v>1813</v>
      </c>
      <c r="AR32" s="356">
        <v>646</v>
      </c>
      <c r="AS32" s="356">
        <v>1167</v>
      </c>
      <c r="AT32" s="5"/>
    </row>
    <row r="33" spans="1:47" s="84" customFormat="1" ht="22.35" customHeight="1">
      <c r="A33" s="358" t="s">
        <v>66</v>
      </c>
      <c r="B33" s="356">
        <v>1</v>
      </c>
      <c r="C33" s="356">
        <v>3</v>
      </c>
      <c r="D33" s="357">
        <v>14</v>
      </c>
      <c r="E33" s="357" t="s">
        <v>291</v>
      </c>
      <c r="F33" s="356" t="s">
        <v>291</v>
      </c>
      <c r="G33" s="356">
        <f t="shared" si="7"/>
        <v>128</v>
      </c>
      <c r="H33" s="356">
        <f t="shared" si="8"/>
        <v>72</v>
      </c>
      <c r="I33" s="356">
        <f t="shared" si="9"/>
        <v>56</v>
      </c>
      <c r="J33" s="356">
        <v>74</v>
      </c>
      <c r="K33" s="356">
        <v>51</v>
      </c>
      <c r="L33" s="356">
        <v>23</v>
      </c>
      <c r="M33" s="356">
        <v>54</v>
      </c>
      <c r="N33" s="356">
        <v>21</v>
      </c>
      <c r="O33" s="356">
        <v>33</v>
      </c>
      <c r="P33" s="356">
        <v>1494</v>
      </c>
      <c r="Q33" s="356">
        <v>767</v>
      </c>
      <c r="R33" s="356">
        <v>727</v>
      </c>
      <c r="S33" s="356">
        <v>123</v>
      </c>
      <c r="T33" s="356">
        <v>143</v>
      </c>
      <c r="U33" s="356">
        <v>203</v>
      </c>
      <c r="V33" s="356">
        <v>169</v>
      </c>
      <c r="W33" s="358" t="s">
        <v>66</v>
      </c>
      <c r="X33" s="356">
        <v>170</v>
      </c>
      <c r="Y33" s="356">
        <v>170</v>
      </c>
      <c r="Z33" s="356">
        <v>187</v>
      </c>
      <c r="AA33" s="356">
        <v>211</v>
      </c>
      <c r="AB33" s="356">
        <v>0</v>
      </c>
      <c r="AC33" s="356">
        <v>0</v>
      </c>
      <c r="AD33" s="356">
        <v>0</v>
      </c>
      <c r="AE33" s="356">
        <v>0</v>
      </c>
      <c r="AF33" s="356">
        <v>0</v>
      </c>
      <c r="AG33" s="356">
        <v>0</v>
      </c>
      <c r="AH33" s="356">
        <v>84</v>
      </c>
      <c r="AI33" s="356">
        <v>34</v>
      </c>
      <c r="AJ33" s="356">
        <f t="shared" si="3"/>
        <v>45</v>
      </c>
      <c r="AK33" s="356">
        <f t="shared" si="4"/>
        <v>18</v>
      </c>
      <c r="AL33" s="356">
        <f t="shared" si="5"/>
        <v>27</v>
      </c>
      <c r="AM33" s="356">
        <v>18</v>
      </c>
      <c r="AN33" s="356">
        <v>27</v>
      </c>
      <c r="AO33" s="356">
        <v>0</v>
      </c>
      <c r="AP33" s="356">
        <v>0</v>
      </c>
      <c r="AQ33" s="356">
        <f t="shared" si="6"/>
        <v>646</v>
      </c>
      <c r="AR33" s="356">
        <v>310</v>
      </c>
      <c r="AS33" s="356">
        <v>336</v>
      </c>
      <c r="AT33" s="92"/>
      <c r="AU33" s="5"/>
    </row>
    <row r="34" spans="1:47" s="84" customFormat="1" ht="25.2" customHeight="1">
      <c r="A34" s="358" t="s">
        <v>445</v>
      </c>
      <c r="B34" s="356">
        <v>1</v>
      </c>
      <c r="C34" s="356">
        <v>2</v>
      </c>
      <c r="D34" s="357">
        <v>5</v>
      </c>
      <c r="E34" s="357" t="s">
        <v>291</v>
      </c>
      <c r="F34" s="356" t="s">
        <v>291</v>
      </c>
      <c r="G34" s="356">
        <f t="shared" si="7"/>
        <v>100</v>
      </c>
      <c r="H34" s="356">
        <f t="shared" si="8"/>
        <v>55</v>
      </c>
      <c r="I34" s="356">
        <f t="shared" si="9"/>
        <v>45</v>
      </c>
      <c r="J34" s="356">
        <v>51</v>
      </c>
      <c r="K34" s="356">
        <v>36</v>
      </c>
      <c r="L34" s="356">
        <v>15</v>
      </c>
      <c r="M34" s="356">
        <v>49</v>
      </c>
      <c r="N34" s="356">
        <v>19</v>
      </c>
      <c r="O34" s="356">
        <v>30</v>
      </c>
      <c r="P34" s="356">
        <v>635</v>
      </c>
      <c r="Q34" s="356">
        <v>350</v>
      </c>
      <c r="R34" s="356">
        <v>285</v>
      </c>
      <c r="S34" s="356">
        <v>124</v>
      </c>
      <c r="T34" s="356">
        <v>79</v>
      </c>
      <c r="U34" s="356">
        <v>97</v>
      </c>
      <c r="V34" s="356">
        <v>70</v>
      </c>
      <c r="W34" s="358" t="s">
        <v>445</v>
      </c>
      <c r="X34" s="356">
        <v>52</v>
      </c>
      <c r="Y34" s="356">
        <v>69</v>
      </c>
      <c r="Z34" s="356">
        <v>68</v>
      </c>
      <c r="AA34" s="356">
        <v>66</v>
      </c>
      <c r="AB34" s="356">
        <v>0</v>
      </c>
      <c r="AC34" s="356">
        <v>0</v>
      </c>
      <c r="AD34" s="356">
        <v>0</v>
      </c>
      <c r="AE34" s="356">
        <v>0</v>
      </c>
      <c r="AF34" s="356">
        <v>0</v>
      </c>
      <c r="AG34" s="356">
        <v>0</v>
      </c>
      <c r="AH34" s="356">
        <v>9</v>
      </c>
      <c r="AI34" s="356">
        <v>1</v>
      </c>
      <c r="AJ34" s="356">
        <f t="shared" si="3"/>
        <v>83</v>
      </c>
      <c r="AK34" s="356">
        <f t="shared" si="4"/>
        <v>41</v>
      </c>
      <c r="AL34" s="356">
        <f t="shared" si="5"/>
        <v>42</v>
      </c>
      <c r="AM34" s="356">
        <v>41</v>
      </c>
      <c r="AN34" s="356">
        <v>42</v>
      </c>
      <c r="AO34" s="356">
        <v>0</v>
      </c>
      <c r="AP34" s="356">
        <v>0</v>
      </c>
      <c r="AQ34" s="356">
        <f t="shared" si="6"/>
        <v>143</v>
      </c>
      <c r="AR34" s="356">
        <v>59</v>
      </c>
      <c r="AS34" s="356">
        <v>84</v>
      </c>
      <c r="AT34" s="92"/>
      <c r="AU34" s="5"/>
    </row>
    <row r="35" spans="1:47" s="377" customFormat="1" ht="15" customHeight="1" thickBot="1">
      <c r="A35" s="93"/>
      <c r="B35" s="134"/>
      <c r="C35" s="177"/>
      <c r="D35" s="94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373"/>
      <c r="Q35" s="373"/>
      <c r="R35" s="373"/>
      <c r="S35" s="373"/>
      <c r="T35" s="373"/>
      <c r="U35" s="373"/>
      <c r="V35" s="373"/>
      <c r="W35" s="93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376"/>
    </row>
    <row r="36" spans="1:47" s="69" customFormat="1" ht="12.75" customHeight="1">
      <c r="A36" s="51" t="s">
        <v>19</v>
      </c>
      <c r="B36" s="51"/>
      <c r="C36" s="51"/>
      <c r="D36" s="51"/>
      <c r="E36" s="51"/>
      <c r="F36" s="96"/>
      <c r="G36" s="96"/>
      <c r="H36" s="96"/>
      <c r="I36" s="96"/>
      <c r="J36" s="96" t="s">
        <v>21</v>
      </c>
      <c r="K36" s="96"/>
      <c r="L36" s="96"/>
      <c r="N36" s="96"/>
      <c r="O36" s="96"/>
      <c r="P36" s="96"/>
      <c r="Q36" s="96"/>
      <c r="R36" s="96"/>
      <c r="S36" s="51"/>
      <c r="T36" s="51"/>
      <c r="U36" s="51"/>
      <c r="V36" s="96"/>
      <c r="W36" s="51" t="s">
        <v>19</v>
      </c>
      <c r="X36" s="96"/>
      <c r="Y36" s="75"/>
      <c r="Z36" s="75"/>
      <c r="AA36" s="75"/>
      <c r="AB36" s="75"/>
      <c r="AC36" s="75"/>
      <c r="AE36" s="96"/>
      <c r="AF36" s="96"/>
      <c r="AG36" s="96"/>
      <c r="AH36" s="96" t="s">
        <v>21</v>
      </c>
      <c r="AI36" s="52"/>
      <c r="AK36" s="52"/>
      <c r="AL36" s="52"/>
      <c r="AM36" s="52"/>
      <c r="AN36" s="52"/>
      <c r="AO36" s="52"/>
      <c r="AP36" s="52"/>
      <c r="AQ36" s="52"/>
      <c r="AR36" s="52"/>
      <c r="AS36" s="52"/>
      <c r="AT36" s="70"/>
    </row>
    <row r="37" spans="1:47" s="69" customFormat="1" ht="12.75" customHeight="1">
      <c r="A37" s="52" t="s">
        <v>167</v>
      </c>
      <c r="B37" s="75"/>
      <c r="C37" s="75"/>
      <c r="D37" s="75"/>
      <c r="E37" s="75"/>
      <c r="F37" s="75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9"/>
      <c r="T37" s="99"/>
      <c r="U37" s="97"/>
      <c r="V37" s="97"/>
      <c r="W37" s="98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</row>
    <row r="38" spans="1:47" s="7" customFormat="1" ht="12.75" customHeight="1">
      <c r="A38" s="52" t="s">
        <v>485</v>
      </c>
      <c r="B38" s="114"/>
      <c r="C38" s="114"/>
      <c r="D38" s="216"/>
      <c r="E38" s="216"/>
      <c r="F38" s="216"/>
      <c r="G38" s="216"/>
      <c r="H38" s="216"/>
      <c r="I38" s="216"/>
    </row>
    <row r="39" spans="1:47" s="7" customFormat="1" ht="12.75" customHeight="1">
      <c r="A39" s="52" t="s">
        <v>486</v>
      </c>
      <c r="B39" s="114"/>
      <c r="C39" s="114"/>
      <c r="D39" s="216"/>
      <c r="E39" s="216"/>
      <c r="F39" s="216"/>
    </row>
    <row r="40" spans="1:47" s="8" customFormat="1" ht="12.75" customHeight="1">
      <c r="A40" s="52" t="s">
        <v>487</v>
      </c>
      <c r="B40" s="114"/>
      <c r="C40" s="114"/>
      <c r="D40" s="216"/>
      <c r="E40" s="216"/>
      <c r="F40" s="2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00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7" s="8" customFormat="1" ht="12.75" customHeight="1">
      <c r="A41" s="52" t="s">
        <v>488</v>
      </c>
      <c r="B41" s="114"/>
      <c r="C41" s="114"/>
      <c r="D41" s="216"/>
      <c r="E41" s="216"/>
      <c r="F41" s="2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100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7" s="8" customFormat="1" ht="12.75" customHeight="1">
      <c r="A42" s="52" t="s">
        <v>489</v>
      </c>
      <c r="B42" s="114"/>
      <c r="C42" s="114"/>
      <c r="D42" s="216"/>
      <c r="E42" s="216"/>
      <c r="F42" s="2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100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7" s="8" customFormat="1" ht="12.75" customHeight="1">
      <c r="A43" s="52" t="s">
        <v>555</v>
      </c>
      <c r="B43" s="309"/>
      <c r="C43" s="309"/>
      <c r="D43" s="308"/>
      <c r="E43" s="308"/>
      <c r="F43" s="308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W43" s="21"/>
    </row>
    <row r="44" spans="1:47" s="8" customFormat="1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W44" s="6"/>
    </row>
    <row r="45" spans="1:47" s="8" customFormat="1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W45" s="6"/>
    </row>
    <row r="187" spans="1:1" ht="19.95" customHeight="1">
      <c r="A187" s="6" t="s">
        <v>451</v>
      </c>
    </row>
    <row r="188" spans="1:1" ht="19.95" customHeight="1">
      <c r="A188" s="6" t="s">
        <v>452</v>
      </c>
    </row>
  </sheetData>
  <mergeCells count="45">
    <mergeCell ref="W1:AG1"/>
    <mergeCell ref="AH1:AS1"/>
    <mergeCell ref="AH2:AS2"/>
    <mergeCell ref="AQ3:AS5"/>
    <mergeCell ref="W2:AG2"/>
    <mergeCell ref="Z5:AA5"/>
    <mergeCell ref="AO5:AP5"/>
    <mergeCell ref="AM5:AN5"/>
    <mergeCell ref="AJ4:AP4"/>
    <mergeCell ref="X4:AI4"/>
    <mergeCell ref="S5:T5"/>
    <mergeCell ref="AF5:AG5"/>
    <mergeCell ref="AJ3:AP3"/>
    <mergeCell ref="W5:W6"/>
    <mergeCell ref="AH5:AI5"/>
    <mergeCell ref="AB5:AC5"/>
    <mergeCell ref="AD5:AE5"/>
    <mergeCell ref="W3:W4"/>
    <mergeCell ref="X3:AI3"/>
    <mergeCell ref="AJ5:AL5"/>
    <mergeCell ref="X5:Y5"/>
    <mergeCell ref="A1:I1"/>
    <mergeCell ref="J1:V1"/>
    <mergeCell ref="A2:I2"/>
    <mergeCell ref="J2:V2"/>
    <mergeCell ref="P5:R5"/>
    <mergeCell ref="P3:V3"/>
    <mergeCell ref="B3:B4"/>
    <mergeCell ref="M4:O5"/>
    <mergeCell ref="P4:V4"/>
    <mergeCell ref="E4:E6"/>
    <mergeCell ref="U5:V5"/>
    <mergeCell ref="B5:B6"/>
    <mergeCell ref="A3:A4"/>
    <mergeCell ref="D5:D6"/>
    <mergeCell ref="A5:A6"/>
    <mergeCell ref="C3:C4"/>
    <mergeCell ref="C5:C6"/>
    <mergeCell ref="G4:I5"/>
    <mergeCell ref="D3:D4"/>
    <mergeCell ref="G3:I3"/>
    <mergeCell ref="J3:O3"/>
    <mergeCell ref="F4:F6"/>
    <mergeCell ref="J4:L5"/>
    <mergeCell ref="E3:F3"/>
  </mergeCells>
  <phoneticPr fontId="7" type="noConversion"/>
  <printOptions horizontalCentered="1"/>
  <pageMargins left="0.59055118110236227" right="0.59055118110236227" top="0.59055118110236227" bottom="0.59055118110236227" header="0.27559055118110237" footer="0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AB26"/>
  <sheetViews>
    <sheetView showGridLines="0" view="pageBreakPreview" topLeftCell="A24" zoomScaleNormal="100" zoomScaleSheetLayoutView="100" workbookViewId="0">
      <selection activeCell="R21" sqref="R21"/>
    </sheetView>
  </sheetViews>
  <sheetFormatPr defaultColWidth="5" defaultRowHeight="19.95" customHeight="1"/>
  <cols>
    <col min="1" max="1" width="13.77734375" style="283" customWidth="1"/>
    <col min="2" max="4" width="6.44140625" style="284" customWidth="1"/>
    <col min="5" max="13" width="6.33203125" style="283" customWidth="1"/>
    <col min="14" max="24" width="6" style="283" customWidth="1"/>
    <col min="25" max="25" width="6" style="285" customWidth="1"/>
    <col min="26" max="26" width="6" style="86" customWidth="1"/>
    <col min="27" max="28" width="6.109375" style="86" customWidth="1"/>
    <col min="29" max="16384" width="5" style="283"/>
  </cols>
  <sheetData>
    <row r="1" spans="1:28" s="275" customFormat="1" ht="38.1" customHeight="1">
      <c r="A1" s="575" t="s">
        <v>140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 t="s">
        <v>241</v>
      </c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</row>
    <row r="2" spans="1:28" s="278" customFormat="1" ht="17.25" customHeight="1" thickBot="1">
      <c r="A2" s="276" t="s">
        <v>0</v>
      </c>
      <c r="B2" s="277"/>
      <c r="C2" s="277"/>
      <c r="D2" s="277"/>
      <c r="M2" s="279"/>
      <c r="S2" s="279"/>
      <c r="T2" s="279"/>
      <c r="U2" s="279"/>
      <c r="AB2" s="280" t="s">
        <v>242</v>
      </c>
    </row>
    <row r="3" spans="1:28" s="26" customFormat="1" ht="33" customHeight="1">
      <c r="A3" s="591" t="s">
        <v>525</v>
      </c>
      <c r="B3" s="581" t="s">
        <v>142</v>
      </c>
      <c r="C3" s="581"/>
      <c r="D3" s="581"/>
      <c r="E3" s="581"/>
      <c r="F3" s="581"/>
      <c r="G3" s="581"/>
      <c r="H3" s="581"/>
      <c r="I3" s="581"/>
      <c r="J3" s="581"/>
      <c r="K3" s="578" t="s">
        <v>297</v>
      </c>
      <c r="L3" s="579"/>
      <c r="M3" s="579"/>
      <c r="N3" s="579" t="s">
        <v>298</v>
      </c>
      <c r="O3" s="579"/>
      <c r="P3" s="579"/>
      <c r="Q3" s="579"/>
      <c r="R3" s="579"/>
      <c r="S3" s="580"/>
      <c r="T3" s="581" t="s">
        <v>141</v>
      </c>
      <c r="U3" s="581"/>
      <c r="V3" s="581"/>
      <c r="W3" s="581"/>
      <c r="X3" s="581"/>
      <c r="Y3" s="581"/>
      <c r="Z3" s="581"/>
      <c r="AA3" s="581"/>
      <c r="AB3" s="578"/>
    </row>
    <row r="4" spans="1:28" s="26" customFormat="1" ht="48" customHeight="1">
      <c r="A4" s="592"/>
      <c r="B4" s="577" t="s">
        <v>243</v>
      </c>
      <c r="C4" s="583"/>
      <c r="D4" s="584"/>
      <c r="E4" s="577" t="s">
        <v>244</v>
      </c>
      <c r="F4" s="583"/>
      <c r="G4" s="584"/>
      <c r="H4" s="576" t="s">
        <v>245</v>
      </c>
      <c r="I4" s="576"/>
      <c r="J4" s="576"/>
      <c r="K4" s="587" t="s">
        <v>243</v>
      </c>
      <c r="L4" s="587"/>
      <c r="M4" s="587"/>
      <c r="N4" s="584" t="s">
        <v>244</v>
      </c>
      <c r="O4" s="576"/>
      <c r="P4" s="576"/>
      <c r="Q4" s="576" t="s">
        <v>245</v>
      </c>
      <c r="R4" s="576"/>
      <c r="S4" s="576"/>
      <c r="T4" s="576" t="s">
        <v>243</v>
      </c>
      <c r="U4" s="576"/>
      <c r="V4" s="576"/>
      <c r="W4" s="576" t="s">
        <v>244</v>
      </c>
      <c r="X4" s="576"/>
      <c r="Y4" s="576"/>
      <c r="Z4" s="576" t="s">
        <v>245</v>
      </c>
      <c r="AA4" s="576"/>
      <c r="AB4" s="577"/>
    </row>
    <row r="5" spans="1:28" s="56" customFormat="1" ht="48" customHeight="1" thickBot="1">
      <c r="A5" s="593"/>
      <c r="B5" s="67" t="s">
        <v>14</v>
      </c>
      <c r="C5" s="67" t="s">
        <v>12</v>
      </c>
      <c r="D5" s="67" t="s">
        <v>13</v>
      </c>
      <c r="E5" s="67" t="s">
        <v>14</v>
      </c>
      <c r="F5" s="67" t="s">
        <v>12</v>
      </c>
      <c r="G5" s="67" t="s">
        <v>13</v>
      </c>
      <c r="H5" s="67" t="s">
        <v>14</v>
      </c>
      <c r="I5" s="67" t="s">
        <v>12</v>
      </c>
      <c r="J5" s="67" t="s">
        <v>13</v>
      </c>
      <c r="K5" s="67" t="s">
        <v>14</v>
      </c>
      <c r="L5" s="67" t="s">
        <v>12</v>
      </c>
      <c r="M5" s="67" t="s">
        <v>13</v>
      </c>
      <c r="N5" s="164" t="s">
        <v>14</v>
      </c>
      <c r="O5" s="67" t="s">
        <v>12</v>
      </c>
      <c r="P5" s="67" t="s">
        <v>13</v>
      </c>
      <c r="Q5" s="67" t="s">
        <v>14</v>
      </c>
      <c r="R5" s="67" t="s">
        <v>12</v>
      </c>
      <c r="S5" s="67" t="s">
        <v>13</v>
      </c>
      <c r="T5" s="67" t="s">
        <v>14</v>
      </c>
      <c r="U5" s="67" t="s">
        <v>12</v>
      </c>
      <c r="V5" s="67" t="s">
        <v>13</v>
      </c>
      <c r="W5" s="67" t="s">
        <v>14</v>
      </c>
      <c r="X5" s="67" t="s">
        <v>12</v>
      </c>
      <c r="Y5" s="67" t="s">
        <v>13</v>
      </c>
      <c r="Z5" s="67" t="s">
        <v>14</v>
      </c>
      <c r="AA5" s="67" t="s">
        <v>12</v>
      </c>
      <c r="AB5" s="155" t="s">
        <v>13</v>
      </c>
    </row>
    <row r="6" spans="1:28" s="56" customFormat="1" ht="34.950000000000003" hidden="1" customHeight="1">
      <c r="A6" s="281" t="s">
        <v>55</v>
      </c>
      <c r="B6" s="161">
        <v>77221</v>
      </c>
      <c r="C6" s="161">
        <v>39929</v>
      </c>
      <c r="D6" s="161">
        <v>37292</v>
      </c>
      <c r="E6" s="161">
        <v>55443</v>
      </c>
      <c r="F6" s="161">
        <v>27260</v>
      </c>
      <c r="G6" s="161">
        <v>28183</v>
      </c>
      <c r="H6" s="162">
        <v>71.797827015967158</v>
      </c>
      <c r="I6" s="162">
        <v>68.27</v>
      </c>
      <c r="J6" s="162">
        <v>75.569999999999993</v>
      </c>
      <c r="K6" s="161">
        <v>63887</v>
      </c>
      <c r="L6" s="161">
        <v>32790</v>
      </c>
      <c r="M6" s="161">
        <v>31097</v>
      </c>
      <c r="N6" s="161">
        <v>45535</v>
      </c>
      <c r="O6" s="161">
        <v>22156</v>
      </c>
      <c r="P6" s="161">
        <v>23379</v>
      </c>
      <c r="Q6" s="162">
        <v>71.27</v>
      </c>
      <c r="R6" s="162">
        <v>67.569999999999993</v>
      </c>
      <c r="S6" s="162">
        <v>75.180000000000007</v>
      </c>
      <c r="T6" s="161">
        <v>13334</v>
      </c>
      <c r="U6" s="161">
        <v>7139</v>
      </c>
      <c r="V6" s="161">
        <v>6195</v>
      </c>
      <c r="W6" s="161">
        <v>9908</v>
      </c>
      <c r="X6" s="161">
        <v>5104</v>
      </c>
      <c r="Y6" s="161">
        <v>4804</v>
      </c>
      <c r="Z6" s="162">
        <v>74.306284685765718</v>
      </c>
      <c r="AA6" s="162">
        <v>71.489999999999995</v>
      </c>
      <c r="AB6" s="162">
        <v>77.55</v>
      </c>
    </row>
    <row r="7" spans="1:28" s="56" customFormat="1" ht="34.950000000000003" hidden="1" customHeight="1">
      <c r="A7" s="112" t="s">
        <v>56</v>
      </c>
      <c r="B7" s="161">
        <v>76107</v>
      </c>
      <c r="C7" s="161">
        <v>39553</v>
      </c>
      <c r="D7" s="161">
        <v>36554</v>
      </c>
      <c r="E7" s="161">
        <v>55284</v>
      </c>
      <c r="F7" s="161">
        <v>27471</v>
      </c>
      <c r="G7" s="161">
        <v>27813</v>
      </c>
      <c r="H7" s="162">
        <v>72.639836020339786</v>
      </c>
      <c r="I7" s="162">
        <v>69.45</v>
      </c>
      <c r="J7" s="162">
        <v>76.09</v>
      </c>
      <c r="K7" s="161">
        <v>63490</v>
      </c>
      <c r="L7" s="161">
        <v>32782</v>
      </c>
      <c r="M7" s="163">
        <v>30708</v>
      </c>
      <c r="N7" s="161">
        <v>45483</v>
      </c>
      <c r="O7" s="161">
        <v>22289</v>
      </c>
      <c r="P7" s="161">
        <v>23194</v>
      </c>
      <c r="Q7" s="162">
        <v>71.638053236730187</v>
      </c>
      <c r="R7" s="162">
        <v>67.989999999999995</v>
      </c>
      <c r="S7" s="162">
        <v>75.53</v>
      </c>
      <c r="T7" s="161">
        <v>12617</v>
      </c>
      <c r="U7" s="161">
        <v>6771</v>
      </c>
      <c r="V7" s="163">
        <v>5846</v>
      </c>
      <c r="W7" s="161">
        <v>9801</v>
      </c>
      <c r="X7" s="163">
        <v>5182</v>
      </c>
      <c r="Y7" s="161">
        <v>4619</v>
      </c>
      <c r="Z7" s="162">
        <v>77.680906713164774</v>
      </c>
      <c r="AA7" s="162">
        <v>76.53</v>
      </c>
      <c r="AB7" s="162">
        <v>79.010000000000005</v>
      </c>
    </row>
    <row r="8" spans="1:28" s="56" customFormat="1" ht="34.950000000000003" hidden="1" customHeight="1">
      <c r="A8" s="112" t="s">
        <v>57</v>
      </c>
      <c r="B8" s="161">
        <v>75839</v>
      </c>
      <c r="C8" s="161">
        <v>39413</v>
      </c>
      <c r="D8" s="161">
        <v>36426</v>
      </c>
      <c r="E8" s="161">
        <v>55626</v>
      </c>
      <c r="F8" s="161">
        <v>27697</v>
      </c>
      <c r="G8" s="161">
        <v>27929</v>
      </c>
      <c r="H8" s="162">
        <v>73.347486121916162</v>
      </c>
      <c r="I8" s="162">
        <v>70.27</v>
      </c>
      <c r="J8" s="162">
        <v>76.67</v>
      </c>
      <c r="K8" s="161">
        <v>63251</v>
      </c>
      <c r="L8" s="161">
        <v>32750</v>
      </c>
      <c r="M8" s="163">
        <v>30501</v>
      </c>
      <c r="N8" s="161">
        <v>45703</v>
      </c>
      <c r="O8" s="161">
        <v>22596</v>
      </c>
      <c r="P8" s="161">
        <v>23107</v>
      </c>
      <c r="Q8" s="162">
        <v>72.256565113595045</v>
      </c>
      <c r="R8" s="162">
        <v>69</v>
      </c>
      <c r="S8" s="162">
        <v>75.760000000000005</v>
      </c>
      <c r="T8" s="161">
        <v>12588</v>
      </c>
      <c r="U8" s="161">
        <v>6663</v>
      </c>
      <c r="V8" s="163">
        <v>5925</v>
      </c>
      <c r="W8" s="161">
        <v>9923</v>
      </c>
      <c r="X8" s="163">
        <v>5101</v>
      </c>
      <c r="Y8" s="161">
        <v>4822</v>
      </c>
      <c r="Z8" s="162">
        <v>78.829043533523986</v>
      </c>
      <c r="AA8" s="162">
        <v>76.56</v>
      </c>
      <c r="AB8" s="162">
        <v>81.38</v>
      </c>
    </row>
    <row r="9" spans="1:28" s="56" customFormat="1" ht="34.950000000000003" customHeight="1">
      <c r="A9" s="112" t="s">
        <v>58</v>
      </c>
      <c r="B9" s="161">
        <v>73131</v>
      </c>
      <c r="C9" s="161">
        <v>38296</v>
      </c>
      <c r="D9" s="161">
        <v>34835</v>
      </c>
      <c r="E9" s="161">
        <v>54909</v>
      </c>
      <c r="F9" s="161">
        <v>27588</v>
      </c>
      <c r="G9" s="161">
        <v>27321</v>
      </c>
      <c r="H9" s="162">
        <v>75.083070107068139</v>
      </c>
      <c r="I9" s="162">
        <v>72.040000000000006</v>
      </c>
      <c r="J9" s="162">
        <v>78.430000000000007</v>
      </c>
      <c r="K9" s="161">
        <v>61049</v>
      </c>
      <c r="L9" s="161">
        <v>31847</v>
      </c>
      <c r="M9" s="163">
        <v>29202</v>
      </c>
      <c r="N9" s="161">
        <v>45312</v>
      </c>
      <c r="O9" s="161">
        <v>22669</v>
      </c>
      <c r="P9" s="161">
        <v>22643</v>
      </c>
      <c r="Q9" s="162">
        <v>74.222345984373206</v>
      </c>
      <c r="R9" s="162">
        <v>71.180000000000007</v>
      </c>
      <c r="S9" s="162">
        <v>77.540000000000006</v>
      </c>
      <c r="T9" s="161">
        <v>12082</v>
      </c>
      <c r="U9" s="161">
        <v>6449</v>
      </c>
      <c r="V9" s="163">
        <v>5633</v>
      </c>
      <c r="W9" s="161">
        <v>9597</v>
      </c>
      <c r="X9" s="163">
        <v>4919</v>
      </c>
      <c r="Y9" s="161">
        <v>4678</v>
      </c>
      <c r="Z9" s="162">
        <v>79.43221320973349</v>
      </c>
      <c r="AA9" s="162">
        <v>76.28</v>
      </c>
      <c r="AB9" s="162">
        <v>83.05</v>
      </c>
    </row>
    <row r="10" spans="1:28" s="56" customFormat="1" ht="34.950000000000003" customHeight="1">
      <c r="A10" s="112" t="s">
        <v>59</v>
      </c>
      <c r="B10" s="161">
        <v>69597</v>
      </c>
      <c r="C10" s="161">
        <v>36469</v>
      </c>
      <c r="D10" s="161">
        <v>33128</v>
      </c>
      <c r="E10" s="161">
        <v>52836</v>
      </c>
      <c r="F10" s="161">
        <v>26820</v>
      </c>
      <c r="G10" s="161">
        <v>26016</v>
      </c>
      <c r="H10" s="162">
        <v>75.917065390749599</v>
      </c>
      <c r="I10" s="162">
        <v>73.541912309084424</v>
      </c>
      <c r="J10" s="162">
        <v>78.531755614585848</v>
      </c>
      <c r="K10" s="161">
        <v>57856</v>
      </c>
      <c r="L10" s="161">
        <v>30190</v>
      </c>
      <c r="M10" s="163">
        <v>27666</v>
      </c>
      <c r="N10" s="161">
        <v>43306</v>
      </c>
      <c r="O10" s="161">
        <v>21860</v>
      </c>
      <c r="P10" s="161">
        <v>21446</v>
      </c>
      <c r="Q10" s="162">
        <v>74.851355088495581</v>
      </c>
      <c r="R10" s="162">
        <v>72.408082146406088</v>
      </c>
      <c r="S10" s="162">
        <v>77.517530542904638</v>
      </c>
      <c r="T10" s="161">
        <v>11741</v>
      </c>
      <c r="U10" s="161">
        <v>6279</v>
      </c>
      <c r="V10" s="163">
        <v>5462</v>
      </c>
      <c r="W10" s="161">
        <v>9530</v>
      </c>
      <c r="X10" s="163">
        <v>4960</v>
      </c>
      <c r="Y10" s="161">
        <v>4570</v>
      </c>
      <c r="Z10" s="162">
        <v>81.168554637594752</v>
      </c>
      <c r="AA10" s="162">
        <v>78.989999999999995</v>
      </c>
      <c r="AB10" s="162">
        <v>83.66898571951667</v>
      </c>
    </row>
    <row r="11" spans="1:28" s="56" customFormat="1" ht="21" customHeight="1">
      <c r="A11" s="112"/>
      <c r="B11" s="161"/>
      <c r="C11" s="161"/>
      <c r="D11" s="161"/>
      <c r="E11" s="161"/>
      <c r="F11" s="161"/>
      <c r="G11" s="161"/>
      <c r="H11" s="162"/>
      <c r="I11" s="162"/>
      <c r="J11" s="162"/>
      <c r="K11" s="161"/>
      <c r="L11" s="161"/>
      <c r="M11" s="161"/>
      <c r="N11" s="161"/>
      <c r="O11" s="161"/>
      <c r="P11" s="161"/>
      <c r="Q11" s="162"/>
      <c r="R11" s="162"/>
      <c r="S11" s="162"/>
      <c r="T11" s="161"/>
      <c r="U11" s="161"/>
      <c r="V11" s="161"/>
      <c r="W11" s="161"/>
      <c r="X11" s="161"/>
      <c r="Y11" s="161"/>
      <c r="Z11" s="162"/>
      <c r="AA11" s="162"/>
      <c r="AB11" s="162"/>
    </row>
    <row r="12" spans="1:28" s="56" customFormat="1" ht="34.950000000000003" customHeight="1">
      <c r="A12" s="112" t="s">
        <v>125</v>
      </c>
      <c r="B12" s="161">
        <v>66913</v>
      </c>
      <c r="C12" s="161">
        <v>35049</v>
      </c>
      <c r="D12" s="161">
        <v>31864</v>
      </c>
      <c r="E12" s="161">
        <v>50289</v>
      </c>
      <c r="F12" s="161">
        <v>25467</v>
      </c>
      <c r="G12" s="161">
        <v>24822</v>
      </c>
      <c r="H12" s="162">
        <v>75.155799321507033</v>
      </c>
      <c r="I12" s="162">
        <v>72.661131558674995</v>
      </c>
      <c r="J12" s="162">
        <v>77.899824253075565</v>
      </c>
      <c r="K12" s="161">
        <v>55217</v>
      </c>
      <c r="L12" s="161">
        <v>28785</v>
      </c>
      <c r="M12" s="161">
        <v>26432</v>
      </c>
      <c r="N12" s="161">
        <v>41044</v>
      </c>
      <c r="O12" s="161">
        <v>20693</v>
      </c>
      <c r="P12" s="161">
        <v>20351</v>
      </c>
      <c r="Q12" s="162">
        <v>74.332180306789581</v>
      </c>
      <c r="R12" s="162">
        <v>71.888136182039261</v>
      </c>
      <c r="S12" s="162">
        <v>76.993795399515733</v>
      </c>
      <c r="T12" s="161">
        <v>11696</v>
      </c>
      <c r="U12" s="161">
        <v>6264</v>
      </c>
      <c r="V12" s="161">
        <v>5432</v>
      </c>
      <c r="W12" s="161">
        <v>9245</v>
      </c>
      <c r="X12" s="161">
        <v>4774</v>
      </c>
      <c r="Y12" s="161">
        <v>4471</v>
      </c>
      <c r="Z12" s="182">
        <v>79.040000000000006</v>
      </c>
      <c r="AA12" s="182">
        <v>76.209999999999994</v>
      </c>
      <c r="AB12" s="182">
        <v>82.31</v>
      </c>
    </row>
    <row r="13" spans="1:28" s="56" customFormat="1" ht="34.950000000000003" customHeight="1">
      <c r="A13" s="112" t="s">
        <v>306</v>
      </c>
      <c r="B13" s="161">
        <v>65945</v>
      </c>
      <c r="C13" s="161">
        <v>34368</v>
      </c>
      <c r="D13" s="161">
        <v>31577</v>
      </c>
      <c r="E13" s="161">
        <v>49051</v>
      </c>
      <c r="F13" s="161">
        <v>24739</v>
      </c>
      <c r="G13" s="161">
        <v>24312</v>
      </c>
      <c r="H13" s="162">
        <v>74.381681704450671</v>
      </c>
      <c r="I13" s="162">
        <v>71.982658286778403</v>
      </c>
      <c r="J13" s="162">
        <v>76.992747886119645</v>
      </c>
      <c r="K13" s="161">
        <v>54080</v>
      </c>
      <c r="L13" s="161">
        <v>28021</v>
      </c>
      <c r="M13" s="161">
        <v>26059</v>
      </c>
      <c r="N13" s="161">
        <v>39788</v>
      </c>
      <c r="O13" s="161">
        <v>19957</v>
      </c>
      <c r="P13" s="161">
        <v>19831</v>
      </c>
      <c r="Q13" s="162">
        <v>73.572485207100584</v>
      </c>
      <c r="R13" s="162">
        <v>71.221583812140892</v>
      </c>
      <c r="S13" s="162">
        <v>76.100387582025405</v>
      </c>
      <c r="T13" s="161">
        <v>11865</v>
      </c>
      <c r="U13" s="161">
        <v>6347</v>
      </c>
      <c r="V13" s="161">
        <v>5518</v>
      </c>
      <c r="W13" s="161">
        <v>9263</v>
      </c>
      <c r="X13" s="161">
        <v>4782</v>
      </c>
      <c r="Y13" s="161">
        <v>4481</v>
      </c>
      <c r="Z13" s="162">
        <v>78.069953645174877</v>
      </c>
      <c r="AA13" s="162">
        <v>75.342681581849689</v>
      </c>
      <c r="AB13" s="162">
        <v>81.206959043131562</v>
      </c>
    </row>
    <row r="14" spans="1:28" s="56" customFormat="1" ht="34.950000000000003" customHeight="1">
      <c r="A14" s="112" t="s">
        <v>313</v>
      </c>
      <c r="B14" s="161">
        <v>62936</v>
      </c>
      <c r="C14" s="161">
        <v>32837</v>
      </c>
      <c r="D14" s="161">
        <v>30099</v>
      </c>
      <c r="E14" s="161">
        <v>46586</v>
      </c>
      <c r="F14" s="161">
        <v>23526</v>
      </c>
      <c r="G14" s="161">
        <v>23060</v>
      </c>
      <c r="H14" s="162">
        <v>74.021227914071432</v>
      </c>
      <c r="I14" s="162">
        <v>71.644790937052719</v>
      </c>
      <c r="J14" s="162">
        <v>76.613840991395065</v>
      </c>
      <c r="K14" s="161">
        <v>51455</v>
      </c>
      <c r="L14" s="161">
        <v>26753</v>
      </c>
      <c r="M14" s="161">
        <v>24702</v>
      </c>
      <c r="N14" s="161">
        <v>37781</v>
      </c>
      <c r="O14" s="161">
        <v>19048</v>
      </c>
      <c r="P14" s="161">
        <v>18733</v>
      </c>
      <c r="Q14" s="162">
        <v>73.425323097852498</v>
      </c>
      <c r="R14" s="162">
        <v>71.199491645796726</v>
      </c>
      <c r="S14" s="162">
        <v>75.835964699214642</v>
      </c>
      <c r="T14" s="161">
        <v>11481</v>
      </c>
      <c r="U14" s="161">
        <v>6084</v>
      </c>
      <c r="V14" s="161">
        <v>5397</v>
      </c>
      <c r="W14" s="161">
        <v>8805</v>
      </c>
      <c r="X14" s="161">
        <v>4478</v>
      </c>
      <c r="Y14" s="161">
        <v>4327</v>
      </c>
      <c r="Z14" s="182">
        <v>76.69</v>
      </c>
      <c r="AA14" s="182">
        <v>73.599999999999994</v>
      </c>
      <c r="AB14" s="182">
        <v>80.17</v>
      </c>
    </row>
    <row r="15" spans="1:28" s="56" customFormat="1" ht="34.950000000000003" customHeight="1">
      <c r="A15" s="112" t="s">
        <v>444</v>
      </c>
      <c r="B15" s="161">
        <v>57993</v>
      </c>
      <c r="C15" s="161">
        <v>30279</v>
      </c>
      <c r="D15" s="161">
        <v>27714</v>
      </c>
      <c r="E15" s="161">
        <v>43134</v>
      </c>
      <c r="F15" s="161">
        <v>21835</v>
      </c>
      <c r="G15" s="161">
        <v>21299</v>
      </c>
      <c r="H15" s="162">
        <v>74.38</v>
      </c>
      <c r="I15" s="162">
        <v>72.11</v>
      </c>
      <c r="J15" s="162">
        <v>76.849999999999994</v>
      </c>
      <c r="K15" s="161">
        <v>47117</v>
      </c>
      <c r="L15" s="161">
        <v>24571</v>
      </c>
      <c r="M15" s="161">
        <v>22546</v>
      </c>
      <c r="N15" s="161">
        <v>34587</v>
      </c>
      <c r="O15" s="161">
        <v>17487</v>
      </c>
      <c r="P15" s="161">
        <v>17100</v>
      </c>
      <c r="Q15" s="162">
        <v>73.41</v>
      </c>
      <c r="R15" s="162">
        <v>71.17</v>
      </c>
      <c r="S15" s="162">
        <v>75.84</v>
      </c>
      <c r="T15" s="161">
        <v>10876</v>
      </c>
      <c r="U15" s="161">
        <v>5708</v>
      </c>
      <c r="V15" s="161">
        <v>5168</v>
      </c>
      <c r="W15" s="161">
        <v>8547</v>
      </c>
      <c r="X15" s="161">
        <v>4348</v>
      </c>
      <c r="Y15" s="161">
        <v>4199</v>
      </c>
      <c r="Z15" s="182">
        <v>78.59</v>
      </c>
      <c r="AA15" s="182">
        <v>76.17</v>
      </c>
      <c r="AB15" s="182">
        <v>81.25</v>
      </c>
    </row>
    <row r="16" spans="1:28" s="56" customFormat="1" ht="34.950000000000003" customHeight="1">
      <c r="A16" s="112" t="s">
        <v>500</v>
      </c>
      <c r="B16" s="161">
        <v>52913</v>
      </c>
      <c r="C16" s="161">
        <v>27549</v>
      </c>
      <c r="D16" s="161">
        <v>25364</v>
      </c>
      <c r="E16" s="161">
        <v>39258</v>
      </c>
      <c r="F16" s="161">
        <v>19745</v>
      </c>
      <c r="G16" s="161">
        <v>19513</v>
      </c>
      <c r="H16" s="162">
        <v>74.19348742275055</v>
      </c>
      <c r="I16" s="162">
        <v>71.672293005190753</v>
      </c>
      <c r="J16" s="162">
        <v>76.93187194448825</v>
      </c>
      <c r="K16" s="161">
        <v>42722</v>
      </c>
      <c r="L16" s="161">
        <v>22218</v>
      </c>
      <c r="M16" s="161">
        <v>20504</v>
      </c>
      <c r="N16" s="161">
        <v>31261</v>
      </c>
      <c r="O16" s="161">
        <v>15682</v>
      </c>
      <c r="P16" s="161">
        <v>15579</v>
      </c>
      <c r="Q16" s="162">
        <v>73.173072421703097</v>
      </c>
      <c r="R16" s="162">
        <v>70.582410658025026</v>
      </c>
      <c r="S16" s="162">
        <v>75.980296527506823</v>
      </c>
      <c r="T16" s="161">
        <v>10191</v>
      </c>
      <c r="U16" s="161">
        <v>5331</v>
      </c>
      <c r="V16" s="161">
        <v>4860</v>
      </c>
      <c r="W16" s="161">
        <v>7997</v>
      </c>
      <c r="X16" s="161">
        <v>4063</v>
      </c>
      <c r="Y16" s="161">
        <v>3934</v>
      </c>
      <c r="Z16" s="351">
        <v>78.47</v>
      </c>
      <c r="AA16" s="351">
        <v>76.209999999999994</v>
      </c>
      <c r="AB16" s="351">
        <v>80.95</v>
      </c>
    </row>
    <row r="17" spans="1:28" s="56" customFormat="1" ht="21" customHeight="1">
      <c r="A17" s="112"/>
      <c r="B17" s="161"/>
      <c r="C17" s="161"/>
      <c r="D17" s="161"/>
      <c r="E17" s="161"/>
      <c r="F17" s="161"/>
      <c r="G17" s="161"/>
      <c r="H17" s="162"/>
      <c r="I17" s="162"/>
      <c r="J17" s="162"/>
      <c r="K17" s="161"/>
      <c r="L17" s="161"/>
      <c r="M17" s="161"/>
      <c r="N17" s="161"/>
      <c r="O17" s="161"/>
      <c r="P17" s="161"/>
      <c r="Q17" s="162"/>
      <c r="R17" s="162"/>
      <c r="S17" s="162"/>
      <c r="T17" s="161"/>
      <c r="U17" s="161"/>
      <c r="V17" s="161"/>
      <c r="W17" s="161"/>
      <c r="X17" s="161"/>
      <c r="Y17" s="161"/>
      <c r="Z17" s="351"/>
      <c r="AA17" s="351"/>
      <c r="AB17" s="351"/>
    </row>
    <row r="18" spans="1:28" s="56" customFormat="1" ht="34.950000000000003" customHeight="1">
      <c r="A18" s="112" t="s">
        <v>533</v>
      </c>
      <c r="B18" s="161">
        <v>50396</v>
      </c>
      <c r="C18" s="161">
        <v>26234</v>
      </c>
      <c r="D18" s="161">
        <v>24162</v>
      </c>
      <c r="E18" s="161">
        <v>36994</v>
      </c>
      <c r="F18" s="161">
        <v>18558</v>
      </c>
      <c r="G18" s="161">
        <v>18436</v>
      </c>
      <c r="H18" s="162">
        <v>73.406619572981981</v>
      </c>
      <c r="I18" s="162">
        <v>70.740260730349931</v>
      </c>
      <c r="J18" s="162">
        <v>76.301630659713595</v>
      </c>
      <c r="K18" s="161">
        <v>40532</v>
      </c>
      <c r="L18" s="161">
        <v>21080</v>
      </c>
      <c r="M18" s="161">
        <v>19452</v>
      </c>
      <c r="N18" s="161">
        <v>29518</v>
      </c>
      <c r="O18" s="161">
        <v>14737</v>
      </c>
      <c r="P18" s="161">
        <v>14781</v>
      </c>
      <c r="Q18" s="162">
        <v>72.826408763446167</v>
      </c>
      <c r="R18" s="162">
        <v>69.909867172675519</v>
      </c>
      <c r="S18" s="162">
        <v>75.987045033929675</v>
      </c>
      <c r="T18" s="161">
        <v>9864</v>
      </c>
      <c r="U18" s="161">
        <v>5154</v>
      </c>
      <c r="V18" s="161">
        <v>4710</v>
      </c>
      <c r="W18" s="161">
        <v>7476</v>
      </c>
      <c r="X18" s="161">
        <v>3821</v>
      </c>
      <c r="Y18" s="161">
        <v>3655</v>
      </c>
      <c r="Z18" s="182">
        <v>75.790000000000006</v>
      </c>
      <c r="AA18" s="182">
        <v>74.14</v>
      </c>
      <c r="AB18" s="351">
        <v>77.599999999999994</v>
      </c>
    </row>
    <row r="19" spans="1:28" s="56" customFormat="1" ht="34.950000000000003" customHeight="1">
      <c r="A19" s="112" t="s">
        <v>551</v>
      </c>
      <c r="B19" s="161">
        <v>48415</v>
      </c>
      <c r="C19" s="161">
        <v>25235</v>
      </c>
      <c r="D19" s="161">
        <v>23180</v>
      </c>
      <c r="E19" s="161">
        <v>35544</v>
      </c>
      <c r="F19" s="161">
        <v>17798</v>
      </c>
      <c r="G19" s="161">
        <v>17746</v>
      </c>
      <c r="H19" s="162">
        <v>73.415263864504809</v>
      </c>
      <c r="I19" s="162">
        <v>70.529027144838523</v>
      </c>
      <c r="J19" s="162">
        <v>76.557377049180332</v>
      </c>
      <c r="K19" s="161">
        <v>38960</v>
      </c>
      <c r="L19" s="161">
        <v>20301</v>
      </c>
      <c r="M19" s="161">
        <v>18659</v>
      </c>
      <c r="N19" s="161">
        <v>28298</v>
      </c>
      <c r="O19" s="161">
        <v>14105</v>
      </c>
      <c r="P19" s="161">
        <v>14193</v>
      </c>
      <c r="Q19" s="162">
        <v>72.633470225872685</v>
      </c>
      <c r="R19" s="162">
        <v>69.479335993300822</v>
      </c>
      <c r="S19" s="162">
        <v>76.06516962323812</v>
      </c>
      <c r="T19" s="161">
        <v>9455</v>
      </c>
      <c r="U19" s="161">
        <v>4934</v>
      </c>
      <c r="V19" s="161">
        <v>4521</v>
      </c>
      <c r="W19" s="161">
        <v>7246</v>
      </c>
      <c r="X19" s="161">
        <v>3693</v>
      </c>
      <c r="Y19" s="161">
        <v>3553</v>
      </c>
      <c r="Z19" s="182">
        <v>76.64</v>
      </c>
      <c r="AA19" s="182">
        <v>74.849999999999994</v>
      </c>
      <c r="AB19" s="351">
        <v>78.59</v>
      </c>
    </row>
    <row r="20" spans="1:28" s="56" customFormat="1" ht="34.950000000000003" customHeight="1">
      <c r="A20" s="112" t="s">
        <v>552</v>
      </c>
      <c r="B20" s="161">
        <f>B21+B22+B23</f>
        <v>47256</v>
      </c>
      <c r="C20" s="161">
        <f t="shared" ref="C20:Y20" si="0">C21+C22+C23</f>
        <v>24617</v>
      </c>
      <c r="D20" s="161">
        <f t="shared" si="0"/>
        <v>22639</v>
      </c>
      <c r="E20" s="161">
        <f>N20+W20</f>
        <v>34889</v>
      </c>
      <c r="F20" s="161">
        <f t="shared" ref="F20:G20" si="1">O20+X20</f>
        <v>17476</v>
      </c>
      <c r="G20" s="161">
        <f t="shared" si="1"/>
        <v>17413</v>
      </c>
      <c r="H20" s="162">
        <f t="shared" ref="H20:H23" si="2">E20/B20*100</f>
        <v>73.829778229219571</v>
      </c>
      <c r="I20" s="162">
        <f t="shared" ref="I20:I23" si="3">F20/C20*100</f>
        <v>70.991591176829019</v>
      </c>
      <c r="J20" s="162">
        <f t="shared" ref="J20:J23" si="4">G20/D20*100</f>
        <v>76.915941516851447</v>
      </c>
      <c r="K20" s="161">
        <f t="shared" si="0"/>
        <v>38107</v>
      </c>
      <c r="L20" s="161">
        <f t="shared" si="0"/>
        <v>19873</v>
      </c>
      <c r="M20" s="161">
        <f t="shared" si="0"/>
        <v>18234</v>
      </c>
      <c r="N20" s="161">
        <f t="shared" si="0"/>
        <v>27701</v>
      </c>
      <c r="O20" s="161">
        <f t="shared" si="0"/>
        <v>13855</v>
      </c>
      <c r="P20" s="161">
        <f t="shared" si="0"/>
        <v>13846</v>
      </c>
      <c r="Q20" s="162">
        <f>N20/K20*100</f>
        <v>72.692681134699669</v>
      </c>
      <c r="R20" s="162">
        <f t="shared" ref="R20:R23" si="5">O20/L20*100</f>
        <v>69.71770744225833</v>
      </c>
      <c r="S20" s="162">
        <f t="shared" ref="S20:S23" si="6">P20/M20*100</f>
        <v>75.935066359548102</v>
      </c>
      <c r="T20" s="161">
        <f t="shared" si="0"/>
        <v>9149</v>
      </c>
      <c r="U20" s="161">
        <f t="shared" si="0"/>
        <v>4744</v>
      </c>
      <c r="V20" s="161">
        <f t="shared" si="0"/>
        <v>4405</v>
      </c>
      <c r="W20" s="161">
        <f t="shared" si="0"/>
        <v>7188</v>
      </c>
      <c r="X20" s="161">
        <f t="shared" si="0"/>
        <v>3621</v>
      </c>
      <c r="Y20" s="161">
        <f t="shared" si="0"/>
        <v>3567</v>
      </c>
      <c r="Z20" s="351">
        <f t="shared" ref="Z20" si="7">W20/T20*100</f>
        <v>78.565963493277962</v>
      </c>
      <c r="AA20" s="351">
        <f t="shared" ref="AA20" si="8">X20/U20*100</f>
        <v>76.327993254637434</v>
      </c>
      <c r="AB20" s="351">
        <f t="shared" ref="AB20" si="9">Y20/V20*100</f>
        <v>80.976163450624298</v>
      </c>
    </row>
    <row r="21" spans="1:28" s="56" customFormat="1" ht="34.950000000000003" customHeight="1">
      <c r="A21" s="112" t="s">
        <v>453</v>
      </c>
      <c r="B21" s="161">
        <f>K21+T21</f>
        <v>15540</v>
      </c>
      <c r="C21" s="161">
        <f t="shared" ref="C21:C23" si="10">L21+U21</f>
        <v>8031</v>
      </c>
      <c r="D21" s="161">
        <f t="shared" ref="D21:D23" si="11">M21+V21</f>
        <v>7509</v>
      </c>
      <c r="E21" s="161">
        <f t="shared" ref="E21:E23" si="12">N21+W21</f>
        <v>10655</v>
      </c>
      <c r="F21" s="161">
        <f t="shared" ref="F21:F23" si="13">O21+X21</f>
        <v>5293</v>
      </c>
      <c r="G21" s="161">
        <f t="shared" ref="G21:G23" si="14">P21+Y21</f>
        <v>5362</v>
      </c>
      <c r="H21" s="162">
        <f t="shared" si="2"/>
        <v>68.564993564993571</v>
      </c>
      <c r="I21" s="162">
        <f t="shared" si="3"/>
        <v>65.907109948947834</v>
      </c>
      <c r="J21" s="162">
        <f t="shared" si="4"/>
        <v>71.407644160340922</v>
      </c>
      <c r="K21" s="161">
        <f>SUM(L21:M21)</f>
        <v>12466</v>
      </c>
      <c r="L21" s="161">
        <v>6449</v>
      </c>
      <c r="M21" s="161">
        <v>6017</v>
      </c>
      <c r="N21" s="161">
        <f>SUM(O21:P21)</f>
        <v>8442</v>
      </c>
      <c r="O21" s="161">
        <v>4211</v>
      </c>
      <c r="P21" s="161">
        <v>4231</v>
      </c>
      <c r="Q21" s="162">
        <f t="shared" ref="Q21:Q23" si="15">N21/K21*100</f>
        <v>67.720198941119847</v>
      </c>
      <c r="R21" s="162">
        <f t="shared" si="5"/>
        <v>65.296945262831457</v>
      </c>
      <c r="S21" s="162">
        <f t="shared" si="6"/>
        <v>70.317433937177995</v>
      </c>
      <c r="T21" s="161">
        <f>SUM(U21:V21)</f>
        <v>3074</v>
      </c>
      <c r="U21" s="161">
        <v>1582</v>
      </c>
      <c r="V21" s="161">
        <v>1492</v>
      </c>
      <c r="W21" s="161">
        <f>SUM(X21:Y21)</f>
        <v>2213</v>
      </c>
      <c r="X21" s="161">
        <v>1082</v>
      </c>
      <c r="Y21" s="161">
        <v>1131</v>
      </c>
      <c r="Z21" s="351">
        <f t="shared" ref="Z21:Z23" si="16">W21/T21*100</f>
        <v>71.990891346779435</v>
      </c>
      <c r="AA21" s="351">
        <f t="shared" ref="AA21:AA23" si="17">X21/U21*100</f>
        <v>68.394437420986094</v>
      </c>
      <c r="AB21" s="351">
        <f t="shared" ref="AB21:AB23" si="18">Y21/V21*100</f>
        <v>75.804289544235928</v>
      </c>
    </row>
    <row r="22" spans="1:28" s="56" customFormat="1" ht="34.950000000000003" customHeight="1">
      <c r="A22" s="112" t="s">
        <v>454</v>
      </c>
      <c r="B22" s="161">
        <f t="shared" ref="B22:B23" si="19">K22+T22</f>
        <v>15600</v>
      </c>
      <c r="C22" s="161">
        <f t="shared" si="10"/>
        <v>8178</v>
      </c>
      <c r="D22" s="161">
        <f t="shared" si="11"/>
        <v>7422</v>
      </c>
      <c r="E22" s="161">
        <f t="shared" si="12"/>
        <v>11634</v>
      </c>
      <c r="F22" s="161">
        <f t="shared" si="13"/>
        <v>5876</v>
      </c>
      <c r="G22" s="161">
        <f t="shared" si="14"/>
        <v>5758</v>
      </c>
      <c r="H22" s="162">
        <f t="shared" si="2"/>
        <v>74.57692307692308</v>
      </c>
      <c r="I22" s="162">
        <f t="shared" si="3"/>
        <v>71.851308388359016</v>
      </c>
      <c r="J22" s="162">
        <f t="shared" si="4"/>
        <v>77.580167070870388</v>
      </c>
      <c r="K22" s="161">
        <f t="shared" ref="K22:K23" si="20">SUM(L22:M22)</f>
        <v>12616</v>
      </c>
      <c r="L22" s="161">
        <v>6617</v>
      </c>
      <c r="M22" s="161">
        <v>5999</v>
      </c>
      <c r="N22" s="161">
        <f t="shared" ref="N22:N23" si="21">SUM(O22:P22)</f>
        <v>9243</v>
      </c>
      <c r="O22" s="161">
        <v>4652</v>
      </c>
      <c r="P22" s="161">
        <v>4591</v>
      </c>
      <c r="Q22" s="162">
        <f t="shared" si="15"/>
        <v>73.264109067850342</v>
      </c>
      <c r="R22" s="162">
        <f t="shared" si="5"/>
        <v>70.303763034607826</v>
      </c>
      <c r="S22" s="162">
        <f t="shared" si="6"/>
        <v>76.529421570261718</v>
      </c>
      <c r="T22" s="161">
        <f t="shared" ref="T22:T23" si="22">SUM(U22:V22)</f>
        <v>2984</v>
      </c>
      <c r="U22" s="161">
        <v>1561</v>
      </c>
      <c r="V22" s="161">
        <v>1423</v>
      </c>
      <c r="W22" s="161">
        <f t="shared" ref="W22:W23" si="23">SUM(X22:Y22)</f>
        <v>2391</v>
      </c>
      <c r="X22" s="161">
        <v>1224</v>
      </c>
      <c r="Y22" s="161">
        <v>1167</v>
      </c>
      <c r="Z22" s="351">
        <f t="shared" si="16"/>
        <v>80.127345844504021</v>
      </c>
      <c r="AA22" s="351">
        <f t="shared" si="17"/>
        <v>78.41127482383088</v>
      </c>
      <c r="AB22" s="351">
        <f t="shared" si="18"/>
        <v>82.009838369641614</v>
      </c>
    </row>
    <row r="23" spans="1:28" s="56" customFormat="1" ht="34.950000000000003" customHeight="1">
      <c r="A23" s="112" t="s">
        <v>455</v>
      </c>
      <c r="B23" s="161">
        <f t="shared" si="19"/>
        <v>16116</v>
      </c>
      <c r="C23" s="161">
        <f t="shared" si="10"/>
        <v>8408</v>
      </c>
      <c r="D23" s="161">
        <f t="shared" si="11"/>
        <v>7708</v>
      </c>
      <c r="E23" s="161">
        <f t="shared" si="12"/>
        <v>12600</v>
      </c>
      <c r="F23" s="161">
        <f t="shared" si="13"/>
        <v>6307</v>
      </c>
      <c r="G23" s="161">
        <f t="shared" si="14"/>
        <v>6293</v>
      </c>
      <c r="H23" s="162">
        <f t="shared" si="2"/>
        <v>78.183172002978409</v>
      </c>
      <c r="I23" s="162">
        <f t="shared" si="3"/>
        <v>75.011893434823975</v>
      </c>
      <c r="J23" s="162">
        <f t="shared" si="4"/>
        <v>81.642449403217427</v>
      </c>
      <c r="K23" s="161">
        <f t="shared" si="20"/>
        <v>13025</v>
      </c>
      <c r="L23" s="161">
        <v>6807</v>
      </c>
      <c r="M23" s="161">
        <v>6218</v>
      </c>
      <c r="N23" s="161">
        <f t="shared" si="21"/>
        <v>10016</v>
      </c>
      <c r="O23" s="161">
        <v>4992</v>
      </c>
      <c r="P23" s="161">
        <v>5024</v>
      </c>
      <c r="Q23" s="162">
        <f t="shared" si="15"/>
        <v>76.898272552783112</v>
      </c>
      <c r="R23" s="162">
        <f t="shared" si="5"/>
        <v>73.336271485235784</v>
      </c>
      <c r="S23" s="162">
        <f t="shared" si="6"/>
        <v>80.797684142811192</v>
      </c>
      <c r="T23" s="161">
        <f t="shared" si="22"/>
        <v>3091</v>
      </c>
      <c r="U23" s="161">
        <v>1601</v>
      </c>
      <c r="V23" s="161">
        <v>1490</v>
      </c>
      <c r="W23" s="161">
        <f t="shared" si="23"/>
        <v>2584</v>
      </c>
      <c r="X23" s="161">
        <v>1315</v>
      </c>
      <c r="Y23" s="161">
        <v>1269</v>
      </c>
      <c r="Z23" s="351">
        <f t="shared" si="16"/>
        <v>83.597541248786797</v>
      </c>
      <c r="AA23" s="351">
        <f t="shared" si="17"/>
        <v>82.136164896939405</v>
      </c>
      <c r="AB23" s="351">
        <f t="shared" si="18"/>
        <v>85.167785234899327</v>
      </c>
    </row>
    <row r="24" spans="1:28" s="56" customFormat="1" ht="34.950000000000003" customHeight="1">
      <c r="A24" s="112"/>
      <c r="B24" s="161"/>
      <c r="C24" s="161"/>
      <c r="D24" s="161"/>
      <c r="E24" s="161"/>
      <c r="F24" s="161"/>
      <c r="G24" s="161"/>
      <c r="H24" s="162"/>
      <c r="I24" s="162"/>
      <c r="J24" s="162"/>
      <c r="K24" s="161"/>
      <c r="L24" s="161"/>
      <c r="M24" s="161"/>
      <c r="N24" s="161"/>
      <c r="O24" s="161"/>
      <c r="P24" s="161"/>
      <c r="Q24" s="162"/>
      <c r="R24" s="162"/>
      <c r="S24" s="162"/>
      <c r="T24" s="161"/>
      <c r="U24" s="161"/>
      <c r="V24" s="161"/>
      <c r="W24" s="161"/>
      <c r="X24" s="161"/>
      <c r="Y24" s="161"/>
      <c r="Z24" s="161"/>
      <c r="AA24" s="161"/>
      <c r="AB24" s="162"/>
    </row>
    <row r="25" spans="1:28" s="56" customFormat="1" ht="40.200000000000003" customHeight="1" thickBot="1">
      <c r="A25" s="282"/>
      <c r="B25" s="585"/>
      <c r="C25" s="586"/>
      <c r="D25" s="586"/>
      <c r="E25" s="586"/>
      <c r="F25" s="586"/>
      <c r="G25" s="586"/>
      <c r="H25" s="582"/>
      <c r="I25" s="582"/>
      <c r="J25" s="582"/>
      <c r="K25" s="82"/>
      <c r="L25" s="82"/>
      <c r="M25" s="83"/>
      <c r="N25" s="586"/>
      <c r="O25" s="586"/>
      <c r="P25" s="586"/>
      <c r="Q25" s="81"/>
      <c r="R25" s="81"/>
      <c r="S25" s="82"/>
      <c r="T25" s="82"/>
      <c r="U25" s="82"/>
      <c r="V25" s="81"/>
      <c r="W25" s="81"/>
      <c r="X25" s="586"/>
      <c r="Y25" s="586"/>
      <c r="Z25" s="582"/>
      <c r="AA25" s="582"/>
      <c r="AB25" s="582"/>
    </row>
    <row r="26" spans="1:28" s="208" customFormat="1" ht="18" customHeight="1">
      <c r="A26" s="588" t="s">
        <v>201</v>
      </c>
      <c r="B26" s="588"/>
      <c r="C26" s="589"/>
      <c r="D26" s="589"/>
      <c r="E26" s="590"/>
      <c r="F26" s="590"/>
      <c r="G26" s="590"/>
      <c r="H26" s="590"/>
      <c r="I26" s="590"/>
      <c r="N26" s="96" t="s">
        <v>21</v>
      </c>
      <c r="V26" s="273"/>
      <c r="W26" s="273"/>
      <c r="X26" s="273"/>
      <c r="Y26" s="273"/>
      <c r="Z26" s="273"/>
      <c r="AA26" s="273"/>
      <c r="AB26" s="273"/>
    </row>
  </sheetData>
  <mergeCells count="23">
    <mergeCell ref="A26:I26"/>
    <mergeCell ref="N25:P25"/>
    <mergeCell ref="E25:G25"/>
    <mergeCell ref="T4:V4"/>
    <mergeCell ref="A3:A5"/>
    <mergeCell ref="Z25:AB25"/>
    <mergeCell ref="H4:J4"/>
    <mergeCell ref="B4:D4"/>
    <mergeCell ref="B25:D25"/>
    <mergeCell ref="B3:J3"/>
    <mergeCell ref="H25:J25"/>
    <mergeCell ref="X25:Y25"/>
    <mergeCell ref="Q4:S4"/>
    <mergeCell ref="E4:G4"/>
    <mergeCell ref="K4:M4"/>
    <mergeCell ref="N4:P4"/>
    <mergeCell ref="A1:M1"/>
    <mergeCell ref="N1:AB1"/>
    <mergeCell ref="Z4:AB4"/>
    <mergeCell ref="K3:M3"/>
    <mergeCell ref="N3:S3"/>
    <mergeCell ref="T3:AB3"/>
    <mergeCell ref="W4:Y4"/>
  </mergeCells>
  <phoneticPr fontId="7" type="noConversion"/>
  <printOptions horizontalCentered="1" gridLinesSet="0"/>
  <pageMargins left="0.59055118110236227" right="0.59055118110236227" top="0.59055118110236227" bottom="0.59055118110236227" header="0.27559055118110237" footer="0"/>
  <pageSetup paperSize="9" scale="97" orientation="portrait" r:id="rId1"/>
  <headerFooter alignWithMargins="0"/>
  <colBreaks count="1" manualBreakCount="1">
    <brk id="13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B28"/>
  <sheetViews>
    <sheetView showGridLines="0" view="pageBreakPreview" topLeftCell="B23" zoomScaleNormal="100" zoomScaleSheetLayoutView="100" workbookViewId="0">
      <selection activeCell="O22" sqref="O22"/>
    </sheetView>
  </sheetViews>
  <sheetFormatPr defaultColWidth="5" defaultRowHeight="19.95" customHeight="1"/>
  <cols>
    <col min="1" max="1" width="13.77734375" style="283" customWidth="1"/>
    <col min="2" max="4" width="6.44140625" style="284" customWidth="1"/>
    <col min="5" max="5" width="6.33203125" style="284" customWidth="1"/>
    <col min="6" max="13" width="6.33203125" style="283" customWidth="1"/>
    <col min="14" max="24" width="6" style="283" customWidth="1"/>
    <col min="25" max="26" width="6" style="285" customWidth="1"/>
    <col min="27" max="28" width="6.109375" style="86" customWidth="1"/>
    <col min="29" max="16384" width="5" style="283"/>
  </cols>
  <sheetData>
    <row r="1" spans="1:28" s="275" customFormat="1" ht="38.1" customHeight="1">
      <c r="A1" s="575" t="s">
        <v>412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 t="s">
        <v>413</v>
      </c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</row>
    <row r="2" spans="1:28" s="278" customFormat="1" ht="17.25" customHeight="1" thickBot="1">
      <c r="A2" s="276" t="s">
        <v>0</v>
      </c>
      <c r="B2" s="277"/>
      <c r="C2" s="277"/>
      <c r="D2" s="277"/>
      <c r="E2" s="277"/>
      <c r="M2" s="279"/>
      <c r="S2" s="279"/>
      <c r="T2" s="279"/>
      <c r="U2" s="279"/>
      <c r="AB2" s="280" t="s">
        <v>414</v>
      </c>
    </row>
    <row r="3" spans="1:28" s="26" customFormat="1" ht="33" customHeight="1">
      <c r="A3" s="591" t="s">
        <v>525</v>
      </c>
      <c r="B3" s="581" t="s">
        <v>415</v>
      </c>
      <c r="C3" s="581"/>
      <c r="D3" s="581"/>
      <c r="E3" s="581"/>
      <c r="F3" s="581"/>
      <c r="G3" s="581"/>
      <c r="H3" s="581"/>
      <c r="I3" s="581"/>
      <c r="J3" s="581"/>
      <c r="K3" s="578" t="s">
        <v>416</v>
      </c>
      <c r="L3" s="579"/>
      <c r="M3" s="579"/>
      <c r="N3" s="579" t="s">
        <v>417</v>
      </c>
      <c r="O3" s="579"/>
      <c r="P3" s="579"/>
      <c r="Q3" s="579"/>
      <c r="R3" s="579"/>
      <c r="S3" s="580"/>
      <c r="T3" s="581" t="s">
        <v>418</v>
      </c>
      <c r="U3" s="581"/>
      <c r="V3" s="581"/>
      <c r="W3" s="581"/>
      <c r="X3" s="581"/>
      <c r="Y3" s="581"/>
      <c r="Z3" s="581"/>
      <c r="AA3" s="581"/>
      <c r="AB3" s="578"/>
    </row>
    <row r="4" spans="1:28" s="26" customFormat="1" ht="48" customHeight="1">
      <c r="A4" s="592"/>
      <c r="B4" s="577" t="s">
        <v>419</v>
      </c>
      <c r="C4" s="583"/>
      <c r="D4" s="584"/>
      <c r="E4" s="577" t="s">
        <v>420</v>
      </c>
      <c r="F4" s="583"/>
      <c r="G4" s="584"/>
      <c r="H4" s="576" t="s">
        <v>421</v>
      </c>
      <c r="I4" s="576"/>
      <c r="J4" s="576"/>
      <c r="K4" s="576" t="s">
        <v>419</v>
      </c>
      <c r="L4" s="576"/>
      <c r="M4" s="576"/>
      <c r="N4" s="584" t="s">
        <v>420</v>
      </c>
      <c r="O4" s="576"/>
      <c r="P4" s="576"/>
      <c r="Q4" s="576" t="s">
        <v>421</v>
      </c>
      <c r="R4" s="576"/>
      <c r="S4" s="576"/>
      <c r="T4" s="576" t="s">
        <v>419</v>
      </c>
      <c r="U4" s="576"/>
      <c r="V4" s="576"/>
      <c r="W4" s="576" t="s">
        <v>420</v>
      </c>
      <c r="X4" s="576"/>
      <c r="Y4" s="576"/>
      <c r="Z4" s="576" t="s">
        <v>421</v>
      </c>
      <c r="AA4" s="576"/>
      <c r="AB4" s="577"/>
    </row>
    <row r="5" spans="1:28" s="56" customFormat="1" ht="48" customHeight="1" thickBot="1">
      <c r="A5" s="593"/>
      <c r="B5" s="67" t="s">
        <v>422</v>
      </c>
      <c r="C5" s="67" t="s">
        <v>404</v>
      </c>
      <c r="D5" s="67" t="s">
        <v>405</v>
      </c>
      <c r="E5" s="67" t="s">
        <v>422</v>
      </c>
      <c r="F5" s="67" t="s">
        <v>404</v>
      </c>
      <c r="G5" s="67" t="s">
        <v>405</v>
      </c>
      <c r="H5" s="67" t="s">
        <v>422</v>
      </c>
      <c r="I5" s="67" t="s">
        <v>404</v>
      </c>
      <c r="J5" s="67" t="s">
        <v>405</v>
      </c>
      <c r="K5" s="67" t="s">
        <v>422</v>
      </c>
      <c r="L5" s="67" t="s">
        <v>404</v>
      </c>
      <c r="M5" s="67" t="s">
        <v>405</v>
      </c>
      <c r="N5" s="164" t="s">
        <v>422</v>
      </c>
      <c r="O5" s="67" t="s">
        <v>404</v>
      </c>
      <c r="P5" s="67" t="s">
        <v>423</v>
      </c>
      <c r="Q5" s="67" t="s">
        <v>424</v>
      </c>
      <c r="R5" s="67" t="s">
        <v>425</v>
      </c>
      <c r="S5" s="67" t="s">
        <v>423</v>
      </c>
      <c r="T5" s="67" t="s">
        <v>424</v>
      </c>
      <c r="U5" s="67" t="s">
        <v>425</v>
      </c>
      <c r="V5" s="67" t="s">
        <v>423</v>
      </c>
      <c r="W5" s="67" t="s">
        <v>424</v>
      </c>
      <c r="X5" s="67" t="s">
        <v>425</v>
      </c>
      <c r="Y5" s="67" t="s">
        <v>423</v>
      </c>
      <c r="Z5" s="67" t="s">
        <v>424</v>
      </c>
      <c r="AA5" s="67" t="s">
        <v>425</v>
      </c>
      <c r="AB5" s="155" t="s">
        <v>423</v>
      </c>
    </row>
    <row r="6" spans="1:28" s="56" customFormat="1" ht="34.950000000000003" hidden="1" customHeight="1">
      <c r="A6" s="281" t="s">
        <v>55</v>
      </c>
      <c r="B6" s="142">
        <v>134080</v>
      </c>
      <c r="C6" s="142">
        <v>70116</v>
      </c>
      <c r="D6" s="142">
        <v>63964</v>
      </c>
      <c r="E6" s="142">
        <v>60165</v>
      </c>
      <c r="F6" s="142">
        <v>30033</v>
      </c>
      <c r="G6" s="142">
        <v>30132</v>
      </c>
      <c r="H6" s="141">
        <v>44.872464200477324</v>
      </c>
      <c r="I6" s="141">
        <v>42.83</v>
      </c>
      <c r="J6" s="141">
        <v>47.11</v>
      </c>
      <c r="K6" s="142">
        <v>132534</v>
      </c>
      <c r="L6" s="142">
        <v>69295</v>
      </c>
      <c r="M6" s="142">
        <v>63239</v>
      </c>
      <c r="N6" s="142">
        <v>59297</v>
      </c>
      <c r="O6" s="142">
        <v>29590</v>
      </c>
      <c r="P6" s="142">
        <v>29707</v>
      </c>
      <c r="Q6" s="141">
        <v>44.740972127906801</v>
      </c>
      <c r="R6" s="141">
        <v>42.7</v>
      </c>
      <c r="S6" s="141">
        <v>46.98</v>
      </c>
      <c r="T6" s="142">
        <v>1546</v>
      </c>
      <c r="U6" s="142">
        <v>821</v>
      </c>
      <c r="V6" s="142">
        <v>725</v>
      </c>
      <c r="W6" s="142">
        <v>868</v>
      </c>
      <c r="X6" s="142">
        <v>443</v>
      </c>
      <c r="Y6" s="142">
        <v>425</v>
      </c>
      <c r="Z6" s="141">
        <v>56.144890038809834</v>
      </c>
      <c r="AA6" s="141">
        <v>53.96</v>
      </c>
      <c r="AB6" s="141">
        <v>58.62</v>
      </c>
    </row>
    <row r="7" spans="1:28" s="56" customFormat="1" ht="34.950000000000003" hidden="1" customHeight="1">
      <c r="A7" s="112" t="s">
        <v>56</v>
      </c>
      <c r="B7" s="142">
        <v>127894</v>
      </c>
      <c r="C7" s="142">
        <v>66886</v>
      </c>
      <c r="D7" s="142">
        <v>61008</v>
      </c>
      <c r="E7" s="142">
        <v>60773</v>
      </c>
      <c r="F7" s="142">
        <v>30338</v>
      </c>
      <c r="G7" s="142">
        <v>30435</v>
      </c>
      <c r="H7" s="141">
        <v>47.518257306832218</v>
      </c>
      <c r="I7" s="141">
        <v>45.36</v>
      </c>
      <c r="J7" s="141">
        <v>49.89</v>
      </c>
      <c r="K7" s="142">
        <v>126172</v>
      </c>
      <c r="L7" s="142">
        <v>65974</v>
      </c>
      <c r="M7" s="142">
        <v>60198</v>
      </c>
      <c r="N7" s="142">
        <v>59827</v>
      </c>
      <c r="O7" s="142">
        <v>29859</v>
      </c>
      <c r="P7" s="142">
        <v>29968</v>
      </c>
      <c r="Q7" s="141">
        <v>47.417018038867575</v>
      </c>
      <c r="R7" s="141">
        <v>45.26</v>
      </c>
      <c r="S7" s="141">
        <v>49.78</v>
      </c>
      <c r="T7" s="142">
        <v>1722</v>
      </c>
      <c r="U7" s="142">
        <v>912</v>
      </c>
      <c r="V7" s="142">
        <v>810</v>
      </c>
      <c r="W7" s="142">
        <v>946</v>
      </c>
      <c r="X7" s="142">
        <v>479</v>
      </c>
      <c r="Y7" s="142">
        <v>467</v>
      </c>
      <c r="Z7" s="141">
        <v>54.936120789779331</v>
      </c>
      <c r="AA7" s="141">
        <v>52.52</v>
      </c>
      <c r="AB7" s="141">
        <v>57.65</v>
      </c>
    </row>
    <row r="8" spans="1:28" s="26" customFormat="1" ht="34.950000000000003" hidden="1" customHeight="1">
      <c r="A8" s="112" t="s">
        <v>57</v>
      </c>
      <c r="B8" s="142">
        <v>119953</v>
      </c>
      <c r="C8" s="142">
        <v>62690</v>
      </c>
      <c r="D8" s="142">
        <v>57263</v>
      </c>
      <c r="E8" s="142">
        <v>58379</v>
      </c>
      <c r="F8" s="142">
        <v>29480</v>
      </c>
      <c r="G8" s="142">
        <v>28899</v>
      </c>
      <c r="H8" s="141">
        <v>48.668228389452537</v>
      </c>
      <c r="I8" s="141">
        <v>47.03</v>
      </c>
      <c r="J8" s="141">
        <v>50.47</v>
      </c>
      <c r="K8" s="142">
        <v>118115</v>
      </c>
      <c r="L8" s="142">
        <v>61696</v>
      </c>
      <c r="M8" s="142">
        <v>56419</v>
      </c>
      <c r="N8" s="142">
        <v>57312</v>
      </c>
      <c r="O8" s="142">
        <v>28927</v>
      </c>
      <c r="P8" s="142">
        <v>28385</v>
      </c>
      <c r="Q8" s="141">
        <v>48.522202937814839</v>
      </c>
      <c r="R8" s="141">
        <v>46.89</v>
      </c>
      <c r="S8" s="141">
        <v>50.31</v>
      </c>
      <c r="T8" s="142">
        <v>1838</v>
      </c>
      <c r="U8" s="142">
        <v>994</v>
      </c>
      <c r="V8" s="142">
        <v>844</v>
      </c>
      <c r="W8" s="142">
        <v>1067</v>
      </c>
      <c r="X8" s="142">
        <v>553</v>
      </c>
      <c r="Y8" s="142">
        <v>514</v>
      </c>
      <c r="Z8" s="141">
        <v>58.052230685527753</v>
      </c>
      <c r="AA8" s="141">
        <v>55.63</v>
      </c>
      <c r="AB8" s="141">
        <v>60.9</v>
      </c>
    </row>
    <row r="9" spans="1:28" s="26" customFormat="1" ht="34.950000000000003" customHeight="1">
      <c r="A9" s="112" t="s">
        <v>58</v>
      </c>
      <c r="B9" s="142">
        <v>114427</v>
      </c>
      <c r="C9" s="142">
        <v>59611</v>
      </c>
      <c r="D9" s="142">
        <v>54816</v>
      </c>
      <c r="E9" s="142">
        <v>56475</v>
      </c>
      <c r="F9" s="142">
        <v>28477</v>
      </c>
      <c r="G9" s="142">
        <v>27998</v>
      </c>
      <c r="H9" s="141">
        <v>49.354610362938814</v>
      </c>
      <c r="I9" s="141">
        <v>47.77</v>
      </c>
      <c r="J9" s="141">
        <v>51.08</v>
      </c>
      <c r="K9" s="142">
        <v>112574</v>
      </c>
      <c r="L9" s="142">
        <v>58613</v>
      </c>
      <c r="M9" s="142">
        <v>53961</v>
      </c>
      <c r="N9" s="142">
        <v>55361</v>
      </c>
      <c r="O9" s="142">
        <v>27876</v>
      </c>
      <c r="P9" s="142">
        <v>27485</v>
      </c>
      <c r="Q9" s="141">
        <v>49.177429957183719</v>
      </c>
      <c r="R9" s="141">
        <v>47.56</v>
      </c>
      <c r="S9" s="141">
        <v>50.93</v>
      </c>
      <c r="T9" s="142">
        <v>1853</v>
      </c>
      <c r="U9" s="142">
        <v>998</v>
      </c>
      <c r="V9" s="142">
        <v>855</v>
      </c>
      <c r="W9" s="142">
        <v>1114</v>
      </c>
      <c r="X9" s="142">
        <v>601</v>
      </c>
      <c r="Y9" s="142">
        <v>513</v>
      </c>
      <c r="Z9" s="141">
        <v>60.118726389638425</v>
      </c>
      <c r="AA9" s="141">
        <v>60.22</v>
      </c>
      <c r="AB9" s="141">
        <v>60</v>
      </c>
    </row>
    <row r="10" spans="1:28" s="26" customFormat="1" ht="34.950000000000003" customHeight="1">
      <c r="A10" s="112" t="s">
        <v>59</v>
      </c>
      <c r="B10" s="142">
        <v>109572</v>
      </c>
      <c r="C10" s="142">
        <v>57109</v>
      </c>
      <c r="D10" s="142">
        <v>52463</v>
      </c>
      <c r="E10" s="142">
        <v>54339</v>
      </c>
      <c r="F10" s="142">
        <v>27577</v>
      </c>
      <c r="G10" s="142">
        <v>26762</v>
      </c>
      <c r="H10" s="141">
        <v>49.592049063629396</v>
      </c>
      <c r="I10" s="141">
        <v>48.288360853805877</v>
      </c>
      <c r="J10" s="141">
        <v>51.011188837847619</v>
      </c>
      <c r="K10" s="142">
        <v>107636</v>
      </c>
      <c r="L10" s="142">
        <v>56060</v>
      </c>
      <c r="M10" s="142">
        <v>51576</v>
      </c>
      <c r="N10" s="142">
        <v>53222</v>
      </c>
      <c r="O10" s="142">
        <v>26980</v>
      </c>
      <c r="P10" s="142">
        <v>26242</v>
      </c>
      <c r="Q10" s="141">
        <v>49.446281913114568</v>
      </c>
      <c r="R10" s="141">
        <v>48.127006778451658</v>
      </c>
      <c r="S10" s="141">
        <v>50.880254381883049</v>
      </c>
      <c r="T10" s="142">
        <v>1936</v>
      </c>
      <c r="U10" s="142">
        <v>1049</v>
      </c>
      <c r="V10" s="142">
        <v>887</v>
      </c>
      <c r="W10" s="142">
        <v>1117</v>
      </c>
      <c r="X10" s="142">
        <v>597</v>
      </c>
      <c r="Y10" s="142">
        <v>520</v>
      </c>
      <c r="Z10" s="141">
        <v>57.696280991735534</v>
      </c>
      <c r="AA10" s="141">
        <v>56.911344137273588</v>
      </c>
      <c r="AB10" s="141">
        <v>58.624577226606533</v>
      </c>
    </row>
    <row r="11" spans="1:28" s="26" customFormat="1" ht="9" customHeight="1">
      <c r="A11" s="112"/>
      <c r="B11" s="142"/>
      <c r="C11" s="142"/>
      <c r="D11" s="142"/>
      <c r="E11" s="142"/>
      <c r="F11" s="142"/>
      <c r="G11" s="142"/>
      <c r="H11" s="141"/>
      <c r="I11" s="141"/>
      <c r="J11" s="141"/>
      <c r="K11" s="142"/>
      <c r="L11" s="142"/>
      <c r="M11" s="142"/>
      <c r="N11" s="142"/>
      <c r="O11" s="142"/>
      <c r="P11" s="142"/>
      <c r="Q11" s="141"/>
      <c r="R11" s="141"/>
      <c r="S11" s="141"/>
      <c r="T11" s="142"/>
      <c r="U11" s="142"/>
      <c r="V11" s="142"/>
      <c r="W11" s="142"/>
      <c r="X11" s="142"/>
      <c r="Y11" s="142"/>
      <c r="Z11" s="141"/>
      <c r="AA11" s="141"/>
      <c r="AB11" s="141"/>
    </row>
    <row r="12" spans="1:28" s="26" customFormat="1" ht="34.950000000000003" customHeight="1">
      <c r="A12" s="112" t="s">
        <v>426</v>
      </c>
      <c r="B12" s="142">
        <v>103013</v>
      </c>
      <c r="C12" s="142">
        <v>53749</v>
      </c>
      <c r="D12" s="142">
        <v>49264</v>
      </c>
      <c r="E12" s="142">
        <v>50986</v>
      </c>
      <c r="F12" s="142">
        <v>25934</v>
      </c>
      <c r="G12" s="142">
        <v>25052</v>
      </c>
      <c r="H12" s="141">
        <v>49.49</v>
      </c>
      <c r="I12" s="141">
        <v>48.25</v>
      </c>
      <c r="J12" s="141">
        <v>50.85</v>
      </c>
      <c r="K12" s="142">
        <v>101031</v>
      </c>
      <c r="L12" s="142">
        <v>52672</v>
      </c>
      <c r="M12" s="142">
        <v>48359</v>
      </c>
      <c r="N12" s="142">
        <v>49869</v>
      </c>
      <c r="O12" s="142">
        <v>25326</v>
      </c>
      <c r="P12" s="142">
        <v>24543</v>
      </c>
      <c r="Q12" s="141">
        <v>49.36</v>
      </c>
      <c r="R12" s="141">
        <v>48.08</v>
      </c>
      <c r="S12" s="141">
        <v>50.75</v>
      </c>
      <c r="T12" s="142">
        <v>1982</v>
      </c>
      <c r="U12" s="142">
        <v>1077</v>
      </c>
      <c r="V12" s="142">
        <v>905</v>
      </c>
      <c r="W12" s="142">
        <v>1117</v>
      </c>
      <c r="X12" s="142">
        <v>608</v>
      </c>
      <c r="Y12" s="142">
        <v>509</v>
      </c>
      <c r="Z12" s="141">
        <v>56.36</v>
      </c>
      <c r="AA12" s="141">
        <v>56.45</v>
      </c>
      <c r="AB12" s="141">
        <v>56.24</v>
      </c>
    </row>
    <row r="13" spans="1:28" s="26" customFormat="1" ht="34.950000000000003" customHeight="1">
      <c r="A13" s="112" t="s">
        <v>427</v>
      </c>
      <c r="B13" s="142">
        <v>97149</v>
      </c>
      <c r="C13" s="142">
        <v>50621</v>
      </c>
      <c r="D13" s="142">
        <v>46528</v>
      </c>
      <c r="E13" s="142">
        <v>46461</v>
      </c>
      <c r="F13" s="142">
        <v>23775</v>
      </c>
      <c r="G13" s="142">
        <v>22686</v>
      </c>
      <c r="H13" s="141">
        <v>47.824475805206433</v>
      </c>
      <c r="I13" s="141">
        <v>46.966673910037336</v>
      </c>
      <c r="J13" s="141">
        <v>48.757737276478679</v>
      </c>
      <c r="K13" s="142">
        <v>95195</v>
      </c>
      <c r="L13" s="142">
        <v>49594</v>
      </c>
      <c r="M13" s="142">
        <v>45601</v>
      </c>
      <c r="N13" s="142">
        <v>45457</v>
      </c>
      <c r="O13" s="142">
        <v>23244</v>
      </c>
      <c r="P13" s="142">
        <v>22213</v>
      </c>
      <c r="Q13" s="141">
        <v>47.751457534534374</v>
      </c>
      <c r="R13" s="141">
        <v>46.868572811227168</v>
      </c>
      <c r="S13" s="141">
        <v>48.711651060283771</v>
      </c>
      <c r="T13" s="142">
        <v>1954</v>
      </c>
      <c r="U13" s="142">
        <v>1027</v>
      </c>
      <c r="V13" s="142">
        <v>927</v>
      </c>
      <c r="W13" s="142">
        <v>1004</v>
      </c>
      <c r="X13" s="142">
        <v>531</v>
      </c>
      <c r="Y13" s="142">
        <v>473</v>
      </c>
      <c r="Z13" s="141">
        <v>51.381780962128964</v>
      </c>
      <c r="AA13" s="141">
        <v>51.703992210321324</v>
      </c>
      <c r="AB13" s="141">
        <v>51.024811218985974</v>
      </c>
    </row>
    <row r="14" spans="1:28" s="26" customFormat="1" ht="34.950000000000003" customHeight="1">
      <c r="A14" s="112" t="s">
        <v>428</v>
      </c>
      <c r="B14" s="142">
        <v>94186</v>
      </c>
      <c r="C14" s="142">
        <v>49117</v>
      </c>
      <c r="D14" s="142">
        <v>45069</v>
      </c>
      <c r="E14" s="142">
        <v>43744</v>
      </c>
      <c r="F14" s="142">
        <v>22511</v>
      </c>
      <c r="G14" s="142">
        <v>21233</v>
      </c>
      <c r="H14" s="141">
        <v>46.444269849022149</v>
      </c>
      <c r="I14" s="141">
        <v>45.83138220982552</v>
      </c>
      <c r="J14" s="141">
        <v>47.112205728993324</v>
      </c>
      <c r="K14" s="142">
        <v>92278</v>
      </c>
      <c r="L14" s="142">
        <v>48112</v>
      </c>
      <c r="M14" s="142">
        <v>44166</v>
      </c>
      <c r="N14" s="142">
        <v>42809</v>
      </c>
      <c r="O14" s="142">
        <v>22022</v>
      </c>
      <c r="P14" s="142">
        <v>20787</v>
      </c>
      <c r="Q14" s="141">
        <v>46.39133921411387</v>
      </c>
      <c r="R14" s="141">
        <v>45.772364482873293</v>
      </c>
      <c r="S14" s="141">
        <v>47.065616084771094</v>
      </c>
      <c r="T14" s="142">
        <v>1908</v>
      </c>
      <c r="U14" s="142">
        <v>1005</v>
      </c>
      <c r="V14" s="142">
        <v>903</v>
      </c>
      <c r="W14" s="142">
        <v>935</v>
      </c>
      <c r="X14" s="142">
        <v>489</v>
      </c>
      <c r="Y14" s="142">
        <v>446</v>
      </c>
      <c r="Z14" s="141">
        <v>49.0041928721174</v>
      </c>
      <c r="AA14" s="141">
        <v>48.656716417910445</v>
      </c>
      <c r="AB14" s="141">
        <v>49.390919158361015</v>
      </c>
    </row>
    <row r="15" spans="1:28" s="26" customFormat="1" ht="34.950000000000003" customHeight="1">
      <c r="A15" s="112" t="s">
        <v>444</v>
      </c>
      <c r="B15" s="142">
        <v>92249</v>
      </c>
      <c r="C15" s="142">
        <v>47963</v>
      </c>
      <c r="D15" s="142">
        <v>44286</v>
      </c>
      <c r="E15" s="142">
        <v>42191</v>
      </c>
      <c r="F15" s="142">
        <v>21677</v>
      </c>
      <c r="G15" s="142">
        <v>20514</v>
      </c>
      <c r="H15" s="141">
        <v>45.74</v>
      </c>
      <c r="I15" s="141">
        <v>45.2</v>
      </c>
      <c r="J15" s="141">
        <v>46.32</v>
      </c>
      <c r="K15" s="142">
        <v>90396</v>
      </c>
      <c r="L15" s="142">
        <v>47004</v>
      </c>
      <c r="M15" s="142">
        <v>43392</v>
      </c>
      <c r="N15" s="142">
        <v>41303</v>
      </c>
      <c r="O15" s="142">
        <v>21213</v>
      </c>
      <c r="P15" s="142">
        <v>20090</v>
      </c>
      <c r="Q15" s="141">
        <v>45.69</v>
      </c>
      <c r="R15" s="141">
        <v>45.13</v>
      </c>
      <c r="S15" s="141">
        <v>46.3</v>
      </c>
      <c r="T15" s="142">
        <v>1853</v>
      </c>
      <c r="U15" s="142">
        <v>959</v>
      </c>
      <c r="V15" s="142">
        <v>894</v>
      </c>
      <c r="W15" s="142">
        <v>888</v>
      </c>
      <c r="X15" s="142">
        <v>464</v>
      </c>
      <c r="Y15" s="142">
        <v>424</v>
      </c>
      <c r="Z15" s="141">
        <v>47.92</v>
      </c>
      <c r="AA15" s="141">
        <v>48.38</v>
      </c>
      <c r="AB15" s="141">
        <v>47.43</v>
      </c>
    </row>
    <row r="16" spans="1:28" s="26" customFormat="1" ht="34.950000000000003" customHeight="1">
      <c r="A16" s="112" t="s">
        <v>500</v>
      </c>
      <c r="B16" s="142">
        <v>89131</v>
      </c>
      <c r="C16" s="142">
        <v>46377</v>
      </c>
      <c r="D16" s="142">
        <v>42754</v>
      </c>
      <c r="E16" s="142">
        <v>40476</v>
      </c>
      <c r="F16" s="142">
        <v>20809</v>
      </c>
      <c r="G16" s="142">
        <v>19667</v>
      </c>
      <c r="H16" s="141">
        <v>45.411809583646544</v>
      </c>
      <c r="I16" s="141">
        <v>44.869223968777625</v>
      </c>
      <c r="J16" s="141">
        <v>46.000374233989803</v>
      </c>
      <c r="K16" s="142">
        <v>87390</v>
      </c>
      <c r="L16" s="142">
        <v>45472</v>
      </c>
      <c r="M16" s="142">
        <v>41918</v>
      </c>
      <c r="N16" s="142">
        <v>39627</v>
      </c>
      <c r="O16" s="142">
        <v>20370</v>
      </c>
      <c r="P16" s="142">
        <v>19257</v>
      </c>
      <c r="Q16" s="141">
        <v>45.345005149330589</v>
      </c>
      <c r="R16" s="141">
        <v>44.796798029556648</v>
      </c>
      <c r="S16" s="141">
        <v>45.939691779187939</v>
      </c>
      <c r="T16" s="142">
        <v>1741</v>
      </c>
      <c r="U16" s="142">
        <v>905</v>
      </c>
      <c r="V16" s="142">
        <v>836</v>
      </c>
      <c r="W16" s="142">
        <v>849</v>
      </c>
      <c r="X16" s="142">
        <v>439</v>
      </c>
      <c r="Y16" s="142">
        <v>410</v>
      </c>
      <c r="Z16" s="141">
        <v>48.77</v>
      </c>
      <c r="AA16" s="141">
        <v>48.51</v>
      </c>
      <c r="AB16" s="141">
        <v>49.04</v>
      </c>
    </row>
    <row r="17" spans="1:28" s="26" customFormat="1" ht="9" customHeight="1">
      <c r="A17" s="112"/>
      <c r="B17" s="142"/>
      <c r="C17" s="142"/>
      <c r="D17" s="142"/>
      <c r="E17" s="142"/>
      <c r="F17" s="142"/>
      <c r="G17" s="142"/>
      <c r="H17" s="141"/>
      <c r="I17" s="141"/>
      <c r="J17" s="141"/>
      <c r="K17" s="142"/>
      <c r="L17" s="142"/>
      <c r="M17" s="142"/>
      <c r="N17" s="142"/>
      <c r="O17" s="142"/>
      <c r="P17" s="142"/>
      <c r="Q17" s="141"/>
      <c r="R17" s="141"/>
      <c r="S17" s="141"/>
      <c r="T17" s="142"/>
      <c r="U17" s="142"/>
      <c r="V17" s="142"/>
      <c r="W17" s="142"/>
      <c r="X17" s="142"/>
      <c r="Y17" s="142"/>
      <c r="Z17" s="141"/>
      <c r="AA17" s="141"/>
      <c r="AB17" s="141"/>
    </row>
    <row r="18" spans="1:28" s="26" customFormat="1" ht="34.950000000000003" customHeight="1">
      <c r="A18" s="112" t="s">
        <v>533</v>
      </c>
      <c r="B18" s="142">
        <v>87034</v>
      </c>
      <c r="C18" s="142">
        <v>45312</v>
      </c>
      <c r="D18" s="142">
        <v>41722</v>
      </c>
      <c r="E18" s="142">
        <v>38994</v>
      </c>
      <c r="F18" s="142">
        <v>19950</v>
      </c>
      <c r="G18" s="142">
        <v>19044</v>
      </c>
      <c r="H18" s="141">
        <v>44.803180366293631</v>
      </c>
      <c r="I18" s="141">
        <v>44.028072033898304</v>
      </c>
      <c r="J18" s="141">
        <v>45.644983461962511</v>
      </c>
      <c r="K18" s="142">
        <v>85344</v>
      </c>
      <c r="L18" s="142">
        <v>44427</v>
      </c>
      <c r="M18" s="142">
        <v>40917</v>
      </c>
      <c r="N18" s="142">
        <v>38165</v>
      </c>
      <c r="O18" s="142">
        <v>19530</v>
      </c>
      <c r="P18" s="142">
        <v>18635</v>
      </c>
      <c r="Q18" s="141">
        <v>44.719019497562805</v>
      </c>
      <c r="R18" s="141">
        <v>43.959754203524881</v>
      </c>
      <c r="S18" s="141">
        <v>45.543417161570986</v>
      </c>
      <c r="T18" s="142">
        <v>1690</v>
      </c>
      <c r="U18" s="142">
        <v>885</v>
      </c>
      <c r="V18" s="142">
        <v>805</v>
      </c>
      <c r="W18" s="142">
        <v>829</v>
      </c>
      <c r="X18" s="142">
        <v>420</v>
      </c>
      <c r="Y18" s="142">
        <v>409</v>
      </c>
      <c r="Z18" s="141">
        <v>49.05</v>
      </c>
      <c r="AA18" s="141">
        <v>47.46</v>
      </c>
      <c r="AB18" s="141">
        <v>50.81</v>
      </c>
    </row>
    <row r="19" spans="1:28" s="26" customFormat="1" ht="34.950000000000003" customHeight="1">
      <c r="A19" s="112" t="s">
        <v>551</v>
      </c>
      <c r="B19" s="142">
        <v>88401</v>
      </c>
      <c r="C19" s="142">
        <v>45974</v>
      </c>
      <c r="D19" s="142">
        <v>42427</v>
      </c>
      <c r="E19" s="142">
        <v>38926</v>
      </c>
      <c r="F19" s="142">
        <v>19770</v>
      </c>
      <c r="G19" s="142">
        <v>19156</v>
      </c>
      <c r="H19" s="141">
        <v>44.033438535763167</v>
      </c>
      <c r="I19" s="141">
        <v>43.002566668116764</v>
      </c>
      <c r="J19" s="141">
        <v>45.150493789332266</v>
      </c>
      <c r="K19" s="142">
        <v>86749</v>
      </c>
      <c r="L19" s="142">
        <v>45109</v>
      </c>
      <c r="M19" s="142">
        <v>41640</v>
      </c>
      <c r="N19" s="142">
        <v>38168</v>
      </c>
      <c r="O19" s="142">
        <v>19387</v>
      </c>
      <c r="P19" s="142">
        <v>18781</v>
      </c>
      <c r="Q19" s="141">
        <v>43.998201708377039</v>
      </c>
      <c r="R19" s="141">
        <v>42.978119665698642</v>
      </c>
      <c r="S19" s="141">
        <v>45.103266090297794</v>
      </c>
      <c r="T19" s="142">
        <v>1652</v>
      </c>
      <c r="U19" s="142">
        <v>865</v>
      </c>
      <c r="V19" s="142">
        <v>787</v>
      </c>
      <c r="W19" s="142">
        <v>758</v>
      </c>
      <c r="X19" s="142">
        <v>383</v>
      </c>
      <c r="Y19" s="142">
        <v>375</v>
      </c>
      <c r="Z19" s="141">
        <v>45.88</v>
      </c>
      <c r="AA19" s="141">
        <v>44.28</v>
      </c>
      <c r="AB19" s="141">
        <v>47.65</v>
      </c>
    </row>
    <row r="20" spans="1:28" s="26" customFormat="1" ht="34.950000000000003" customHeight="1">
      <c r="A20" s="112" t="s">
        <v>552</v>
      </c>
      <c r="B20" s="142">
        <f>B21+B22+B23+B24+B25+B26</f>
        <v>89798</v>
      </c>
      <c r="C20" s="142">
        <f t="shared" ref="C20:Y20" si="0">C21+C22+C23+C24+C25+C26</f>
        <v>46593</v>
      </c>
      <c r="D20" s="142">
        <f t="shared" si="0"/>
        <v>43205</v>
      </c>
      <c r="E20" s="142">
        <f t="shared" si="0"/>
        <v>39622</v>
      </c>
      <c r="F20" s="142">
        <f t="shared" si="0"/>
        <v>20193</v>
      </c>
      <c r="G20" s="142">
        <f t="shared" si="0"/>
        <v>19429</v>
      </c>
      <c r="H20" s="141">
        <f>100*E20/B20</f>
        <v>44.123477137575449</v>
      </c>
      <c r="I20" s="141">
        <f t="shared" ref="I20:I26" si="1">100*F20/C20</f>
        <v>43.339128195222457</v>
      </c>
      <c r="J20" s="141">
        <f t="shared" ref="J20:J26" si="2">100*G20/D20</f>
        <v>44.969332253211434</v>
      </c>
      <c r="K20" s="142">
        <f t="shared" si="0"/>
        <v>88169</v>
      </c>
      <c r="L20" s="142">
        <f t="shared" si="0"/>
        <v>45731</v>
      </c>
      <c r="M20" s="142">
        <f t="shared" si="0"/>
        <v>42438</v>
      </c>
      <c r="N20" s="142">
        <f t="shared" si="0"/>
        <v>38926</v>
      </c>
      <c r="O20" s="142">
        <f t="shared" si="0"/>
        <v>19834</v>
      </c>
      <c r="P20" s="142">
        <f t="shared" si="0"/>
        <v>19092</v>
      </c>
      <c r="Q20" s="141">
        <f t="shared" ref="Q20:Q26" si="3">100*N20/K20</f>
        <v>44.149304177205138</v>
      </c>
      <c r="R20" s="141">
        <f t="shared" ref="R20:R26" si="4">100*O20/L20</f>
        <v>43.371017471736899</v>
      </c>
      <c r="S20" s="141">
        <f t="shared" ref="S20:S26" si="5">100*P20/M20</f>
        <v>44.987982468542342</v>
      </c>
      <c r="T20" s="142">
        <f t="shared" si="0"/>
        <v>1629</v>
      </c>
      <c r="U20" s="142">
        <f t="shared" si="0"/>
        <v>862</v>
      </c>
      <c r="V20" s="142">
        <f t="shared" si="0"/>
        <v>767</v>
      </c>
      <c r="W20" s="142">
        <f t="shared" si="0"/>
        <v>696</v>
      </c>
      <c r="X20" s="142">
        <f t="shared" si="0"/>
        <v>359</v>
      </c>
      <c r="Y20" s="142">
        <f t="shared" si="0"/>
        <v>337</v>
      </c>
      <c r="Z20" s="141">
        <f t="shared" ref="Z20:Z26" si="6">100*W20/T20</f>
        <v>42.7255985267035</v>
      </c>
      <c r="AA20" s="141">
        <f t="shared" ref="AA20:AA26" si="7">100*X20/U20</f>
        <v>41.647331786542921</v>
      </c>
      <c r="AB20" s="141">
        <f t="shared" ref="AB20:AB26" si="8">100*Y20/V20</f>
        <v>43.9374185136897</v>
      </c>
    </row>
    <row r="21" spans="1:28" s="26" customFormat="1" ht="34.950000000000003" customHeight="1">
      <c r="A21" s="112" t="s">
        <v>456</v>
      </c>
      <c r="B21" s="142">
        <f>K21+T21</f>
        <v>16449</v>
      </c>
      <c r="C21" s="142">
        <f t="shared" ref="C21:C26" si="9">L21+U21</f>
        <v>8408</v>
      </c>
      <c r="D21" s="142">
        <f t="shared" ref="D21:D26" si="10">M21+V21</f>
        <v>8041</v>
      </c>
      <c r="E21" s="142">
        <f t="shared" ref="E21:E26" si="11">N21+W21</f>
        <v>4111</v>
      </c>
      <c r="F21" s="142">
        <f t="shared" ref="F21:F26" si="12">O21+X21</f>
        <v>2085</v>
      </c>
      <c r="G21" s="142">
        <f t="shared" ref="G21:G26" si="13">P21+Y21</f>
        <v>2026</v>
      </c>
      <c r="H21" s="141">
        <f t="shared" ref="H21:H26" si="14">100*E21/B21</f>
        <v>24.992400753845217</v>
      </c>
      <c r="I21" s="141">
        <f t="shared" si="1"/>
        <v>24.797811607992386</v>
      </c>
      <c r="J21" s="141">
        <f t="shared" si="2"/>
        <v>25.195871160303444</v>
      </c>
      <c r="K21" s="142">
        <f>SUM(L21:M21)</f>
        <v>16166</v>
      </c>
      <c r="L21" s="142">
        <v>8252</v>
      </c>
      <c r="M21" s="142">
        <v>7914</v>
      </c>
      <c r="N21" s="142">
        <f>SUM(O21:P21)</f>
        <v>4051</v>
      </c>
      <c r="O21" s="142">
        <v>2052</v>
      </c>
      <c r="P21" s="142">
        <v>1999</v>
      </c>
      <c r="Q21" s="141">
        <f t="shared" si="3"/>
        <v>25.058765309909688</v>
      </c>
      <c r="R21" s="141">
        <f t="shared" si="4"/>
        <v>24.866698982064953</v>
      </c>
      <c r="S21" s="141">
        <f t="shared" si="5"/>
        <v>25.259034622188526</v>
      </c>
      <c r="T21" s="142">
        <f>SUM(U21:V21)</f>
        <v>283</v>
      </c>
      <c r="U21" s="142">
        <v>156</v>
      </c>
      <c r="V21" s="142">
        <v>127</v>
      </c>
      <c r="W21" s="142">
        <f>SUM(X21:Y21)</f>
        <v>60</v>
      </c>
      <c r="X21" s="142">
        <v>33</v>
      </c>
      <c r="Y21" s="142">
        <v>27</v>
      </c>
      <c r="Z21" s="141">
        <f t="shared" si="6"/>
        <v>21.201413427561839</v>
      </c>
      <c r="AA21" s="141">
        <f t="shared" si="7"/>
        <v>21.153846153846153</v>
      </c>
      <c r="AB21" s="141">
        <f t="shared" si="8"/>
        <v>21.259842519685041</v>
      </c>
    </row>
    <row r="22" spans="1:28" s="26" customFormat="1" ht="34.950000000000003" customHeight="1">
      <c r="A22" s="112" t="s">
        <v>457</v>
      </c>
      <c r="B22" s="142">
        <f t="shared" ref="B22:B26" si="15">K22+T22</f>
        <v>16634</v>
      </c>
      <c r="C22" s="142">
        <f t="shared" si="9"/>
        <v>8635</v>
      </c>
      <c r="D22" s="142">
        <f t="shared" si="10"/>
        <v>7999</v>
      </c>
      <c r="E22" s="142">
        <f t="shared" si="11"/>
        <v>5330</v>
      </c>
      <c r="F22" s="142">
        <f t="shared" si="12"/>
        <v>2790</v>
      </c>
      <c r="G22" s="142">
        <f t="shared" si="13"/>
        <v>2540</v>
      </c>
      <c r="H22" s="141">
        <f t="shared" si="14"/>
        <v>32.042803895635444</v>
      </c>
      <c r="I22" s="141">
        <f t="shared" si="1"/>
        <v>32.310364794441227</v>
      </c>
      <c r="J22" s="141">
        <f t="shared" si="2"/>
        <v>31.753969246155769</v>
      </c>
      <c r="K22" s="142">
        <f t="shared" ref="K22:K26" si="16">SUM(L22:M22)</f>
        <v>16348</v>
      </c>
      <c r="L22" s="142">
        <v>8485</v>
      </c>
      <c r="M22" s="142">
        <v>7863</v>
      </c>
      <c r="N22" s="142">
        <f t="shared" ref="N22:N26" si="17">SUM(O22:P22)</f>
        <v>5254</v>
      </c>
      <c r="O22" s="142">
        <v>2746</v>
      </c>
      <c r="P22" s="142">
        <v>2508</v>
      </c>
      <c r="Q22" s="141">
        <f t="shared" si="3"/>
        <v>32.138487888426717</v>
      </c>
      <c r="R22" s="141">
        <f t="shared" si="4"/>
        <v>32.362993517972896</v>
      </c>
      <c r="S22" s="141">
        <f t="shared" si="5"/>
        <v>31.896222815719192</v>
      </c>
      <c r="T22" s="142">
        <f t="shared" ref="T22:T26" si="18">SUM(U22:V22)</f>
        <v>286</v>
      </c>
      <c r="U22" s="142">
        <v>150</v>
      </c>
      <c r="V22" s="142">
        <v>136</v>
      </c>
      <c r="W22" s="142">
        <f t="shared" ref="W22:W26" si="19">SUM(X22:Y22)</f>
        <v>76</v>
      </c>
      <c r="X22" s="142">
        <v>44</v>
      </c>
      <c r="Y22" s="142">
        <v>32</v>
      </c>
      <c r="Z22" s="141">
        <f t="shared" si="6"/>
        <v>26.573426573426573</v>
      </c>
      <c r="AA22" s="141">
        <f t="shared" si="7"/>
        <v>29.333333333333332</v>
      </c>
      <c r="AB22" s="141">
        <f t="shared" si="8"/>
        <v>23.529411764705884</v>
      </c>
    </row>
    <row r="23" spans="1:28" s="26" customFormat="1" ht="34.950000000000003" customHeight="1">
      <c r="A23" s="112" t="s">
        <v>458</v>
      </c>
      <c r="B23" s="142">
        <f t="shared" si="15"/>
        <v>13623</v>
      </c>
      <c r="C23" s="142">
        <f t="shared" si="9"/>
        <v>7166</v>
      </c>
      <c r="D23" s="142">
        <f t="shared" si="10"/>
        <v>6457</v>
      </c>
      <c r="E23" s="142">
        <f t="shared" si="11"/>
        <v>5538</v>
      </c>
      <c r="F23" s="142">
        <f t="shared" si="12"/>
        <v>2919</v>
      </c>
      <c r="G23" s="142">
        <f t="shared" si="13"/>
        <v>2619</v>
      </c>
      <c r="H23" s="141">
        <f t="shared" si="14"/>
        <v>40.651838802025985</v>
      </c>
      <c r="I23" s="141">
        <f t="shared" si="1"/>
        <v>40.734021769466928</v>
      </c>
      <c r="J23" s="141">
        <f t="shared" si="2"/>
        <v>40.560631872386558</v>
      </c>
      <c r="K23" s="142">
        <f t="shared" si="16"/>
        <v>13376</v>
      </c>
      <c r="L23" s="142">
        <v>7032</v>
      </c>
      <c r="M23" s="142">
        <v>6344</v>
      </c>
      <c r="N23" s="142">
        <f t="shared" si="17"/>
        <v>5442</v>
      </c>
      <c r="O23" s="142">
        <v>2869</v>
      </c>
      <c r="P23" s="142">
        <v>2573</v>
      </c>
      <c r="Q23" s="141">
        <f t="shared" si="3"/>
        <v>40.684808612440193</v>
      </c>
      <c r="R23" s="141">
        <f t="shared" si="4"/>
        <v>40.799203640500572</v>
      </c>
      <c r="S23" s="141">
        <f t="shared" si="5"/>
        <v>40.558007566204289</v>
      </c>
      <c r="T23" s="142">
        <f t="shared" si="18"/>
        <v>247</v>
      </c>
      <c r="U23" s="142">
        <v>134</v>
      </c>
      <c r="V23" s="142">
        <v>113</v>
      </c>
      <c r="W23" s="142">
        <f t="shared" si="19"/>
        <v>96</v>
      </c>
      <c r="X23" s="142">
        <v>50</v>
      </c>
      <c r="Y23" s="142">
        <v>46</v>
      </c>
      <c r="Z23" s="141">
        <f t="shared" si="6"/>
        <v>38.866396761133601</v>
      </c>
      <c r="AA23" s="141">
        <f t="shared" si="7"/>
        <v>37.313432835820898</v>
      </c>
      <c r="AB23" s="141">
        <f t="shared" si="8"/>
        <v>40.707964601769909</v>
      </c>
    </row>
    <row r="24" spans="1:28" s="26" customFormat="1" ht="34.950000000000003" customHeight="1">
      <c r="A24" s="112" t="s">
        <v>459</v>
      </c>
      <c r="B24" s="142">
        <f t="shared" si="15"/>
        <v>12997</v>
      </c>
      <c r="C24" s="142">
        <f t="shared" si="9"/>
        <v>6769</v>
      </c>
      <c r="D24" s="142">
        <f t="shared" si="10"/>
        <v>6228</v>
      </c>
      <c r="E24" s="142">
        <f t="shared" si="11"/>
        <v>6404</v>
      </c>
      <c r="F24" s="142">
        <f t="shared" si="12"/>
        <v>3285</v>
      </c>
      <c r="G24" s="142">
        <f t="shared" si="13"/>
        <v>3119</v>
      </c>
      <c r="H24" s="141">
        <f t="shared" si="14"/>
        <v>49.272909132876819</v>
      </c>
      <c r="I24" s="141">
        <f t="shared" si="1"/>
        <v>48.530063524892896</v>
      </c>
      <c r="J24" s="141">
        <f t="shared" si="2"/>
        <v>50.080282594733461</v>
      </c>
      <c r="K24" s="142">
        <f t="shared" si="16"/>
        <v>12759</v>
      </c>
      <c r="L24" s="142">
        <v>6635</v>
      </c>
      <c r="M24" s="142">
        <v>6124</v>
      </c>
      <c r="N24" s="142">
        <f t="shared" si="17"/>
        <v>6298</v>
      </c>
      <c r="O24" s="142">
        <v>3220</v>
      </c>
      <c r="P24" s="142">
        <v>3078</v>
      </c>
      <c r="Q24" s="141">
        <f t="shared" si="3"/>
        <v>49.361235206520888</v>
      </c>
      <c r="R24" s="141">
        <f t="shared" si="4"/>
        <v>48.530519969856819</v>
      </c>
      <c r="S24" s="141">
        <f t="shared" si="5"/>
        <v>50.261267145656433</v>
      </c>
      <c r="T24" s="142">
        <f t="shared" si="18"/>
        <v>238</v>
      </c>
      <c r="U24" s="142">
        <v>134</v>
      </c>
      <c r="V24" s="142">
        <v>104</v>
      </c>
      <c r="W24" s="142">
        <f t="shared" si="19"/>
        <v>106</v>
      </c>
      <c r="X24" s="142">
        <v>65</v>
      </c>
      <c r="Y24" s="142">
        <v>41</v>
      </c>
      <c r="Z24" s="141">
        <f t="shared" si="6"/>
        <v>44.537815126050418</v>
      </c>
      <c r="AA24" s="141">
        <f t="shared" si="7"/>
        <v>48.507462686567166</v>
      </c>
      <c r="AB24" s="141">
        <f t="shared" si="8"/>
        <v>39.42307692307692</v>
      </c>
    </row>
    <row r="25" spans="1:28" s="26" customFormat="1" ht="34.950000000000003" customHeight="1">
      <c r="A25" s="112" t="s">
        <v>460</v>
      </c>
      <c r="B25" s="142">
        <f t="shared" si="15"/>
        <v>14939</v>
      </c>
      <c r="C25" s="142">
        <f t="shared" si="9"/>
        <v>7657</v>
      </c>
      <c r="D25" s="142">
        <f t="shared" si="10"/>
        <v>7282</v>
      </c>
      <c r="E25" s="142">
        <f t="shared" si="11"/>
        <v>8678</v>
      </c>
      <c r="F25" s="142">
        <f t="shared" si="12"/>
        <v>4313</v>
      </c>
      <c r="G25" s="142">
        <f t="shared" si="13"/>
        <v>4365</v>
      </c>
      <c r="H25" s="141">
        <f t="shared" si="14"/>
        <v>58.089564227859967</v>
      </c>
      <c r="I25" s="141">
        <f t="shared" si="1"/>
        <v>56.327543424317618</v>
      </c>
      <c r="J25" s="141">
        <f t="shared" si="2"/>
        <v>59.942323537489699</v>
      </c>
      <c r="K25" s="142">
        <f t="shared" si="16"/>
        <v>14654</v>
      </c>
      <c r="L25" s="142">
        <v>7527</v>
      </c>
      <c r="M25" s="142">
        <v>7127</v>
      </c>
      <c r="N25" s="142">
        <f t="shared" si="17"/>
        <v>8499</v>
      </c>
      <c r="O25" s="142">
        <v>4239</v>
      </c>
      <c r="P25" s="142">
        <v>4260</v>
      </c>
      <c r="Q25" s="141">
        <f t="shared" si="3"/>
        <v>57.997816295891909</v>
      </c>
      <c r="R25" s="141">
        <f t="shared" si="4"/>
        <v>56.317257871662015</v>
      </c>
      <c r="S25" s="141">
        <f t="shared" si="5"/>
        <v>59.77269538375193</v>
      </c>
      <c r="T25" s="142">
        <f t="shared" si="18"/>
        <v>285</v>
      </c>
      <c r="U25" s="142">
        <v>130</v>
      </c>
      <c r="V25" s="142">
        <v>155</v>
      </c>
      <c r="W25" s="142">
        <f t="shared" si="19"/>
        <v>179</v>
      </c>
      <c r="X25" s="142">
        <v>74</v>
      </c>
      <c r="Y25" s="142">
        <v>105</v>
      </c>
      <c r="Z25" s="141">
        <f t="shared" si="6"/>
        <v>62.807017543859651</v>
      </c>
      <c r="AA25" s="141">
        <f t="shared" si="7"/>
        <v>56.92307692307692</v>
      </c>
      <c r="AB25" s="141">
        <f t="shared" si="8"/>
        <v>67.741935483870961</v>
      </c>
    </row>
    <row r="26" spans="1:28" s="26" customFormat="1" ht="34.950000000000003" customHeight="1">
      <c r="A26" s="112" t="s">
        <v>461</v>
      </c>
      <c r="B26" s="142">
        <f t="shared" si="15"/>
        <v>15156</v>
      </c>
      <c r="C26" s="142">
        <f t="shared" si="9"/>
        <v>7958</v>
      </c>
      <c r="D26" s="142">
        <f t="shared" si="10"/>
        <v>7198</v>
      </c>
      <c r="E26" s="142">
        <f t="shared" si="11"/>
        <v>9561</v>
      </c>
      <c r="F26" s="142">
        <f t="shared" si="12"/>
        <v>4801</v>
      </c>
      <c r="G26" s="142">
        <f t="shared" si="13"/>
        <v>4760</v>
      </c>
      <c r="H26" s="141">
        <f t="shared" si="14"/>
        <v>63.083927157561362</v>
      </c>
      <c r="I26" s="141">
        <f t="shared" si="1"/>
        <v>60.329228449359135</v>
      </c>
      <c r="J26" s="141">
        <f t="shared" si="2"/>
        <v>66.129480411225344</v>
      </c>
      <c r="K26" s="142">
        <f t="shared" si="16"/>
        <v>14866</v>
      </c>
      <c r="L26" s="142">
        <v>7800</v>
      </c>
      <c r="M26" s="142">
        <v>7066</v>
      </c>
      <c r="N26" s="142">
        <f t="shared" si="17"/>
        <v>9382</v>
      </c>
      <c r="O26" s="142">
        <v>4708</v>
      </c>
      <c r="P26" s="142">
        <v>4674</v>
      </c>
      <c r="Q26" s="141">
        <f t="shared" si="3"/>
        <v>63.1104533835598</v>
      </c>
      <c r="R26" s="141">
        <f t="shared" si="4"/>
        <v>60.358974358974358</v>
      </c>
      <c r="S26" s="141">
        <f t="shared" si="5"/>
        <v>66.147749787715824</v>
      </c>
      <c r="T26" s="142">
        <f t="shared" si="18"/>
        <v>290</v>
      </c>
      <c r="U26" s="142">
        <v>158</v>
      </c>
      <c r="V26" s="142">
        <v>132</v>
      </c>
      <c r="W26" s="142">
        <f t="shared" si="19"/>
        <v>179</v>
      </c>
      <c r="X26" s="142">
        <v>93</v>
      </c>
      <c r="Y26" s="142">
        <v>86</v>
      </c>
      <c r="Z26" s="141">
        <f t="shared" si="6"/>
        <v>61.724137931034484</v>
      </c>
      <c r="AA26" s="141">
        <f t="shared" si="7"/>
        <v>58.860759493670884</v>
      </c>
      <c r="AB26" s="141">
        <f t="shared" si="8"/>
        <v>65.151515151515156</v>
      </c>
    </row>
    <row r="27" spans="1:28" s="26" customFormat="1" ht="6" customHeight="1" thickBot="1">
      <c r="A27" s="27"/>
      <c r="B27" s="143"/>
      <c r="C27" s="144"/>
      <c r="D27" s="144"/>
      <c r="E27" s="139"/>
      <c r="F27" s="144"/>
      <c r="G27" s="144"/>
      <c r="H27" s="139"/>
      <c r="I27" s="145"/>
      <c r="J27" s="145"/>
      <c r="K27" s="140"/>
      <c r="L27" s="140"/>
      <c r="M27" s="122"/>
      <c r="N27" s="144"/>
      <c r="O27" s="144"/>
      <c r="P27" s="144"/>
      <c r="Q27" s="122"/>
      <c r="R27" s="122"/>
      <c r="S27" s="123"/>
      <c r="T27" s="123"/>
      <c r="U27" s="123"/>
      <c r="V27" s="124"/>
      <c r="W27" s="124"/>
      <c r="X27" s="146"/>
      <c r="Y27" s="146"/>
      <c r="Z27" s="124"/>
      <c r="AA27" s="145"/>
      <c r="AB27" s="145"/>
    </row>
    <row r="28" spans="1:28" s="208" customFormat="1" ht="18" customHeight="1">
      <c r="A28" s="588" t="s">
        <v>201</v>
      </c>
      <c r="B28" s="588"/>
      <c r="C28" s="589"/>
      <c r="D28" s="589"/>
      <c r="E28" s="590"/>
      <c r="F28" s="590"/>
      <c r="G28" s="590"/>
      <c r="H28" s="590"/>
      <c r="I28" s="590"/>
      <c r="N28" s="96" t="s">
        <v>429</v>
      </c>
      <c r="V28" s="273"/>
      <c r="W28" s="273"/>
      <c r="X28" s="273"/>
      <c r="Y28" s="273"/>
      <c r="Z28" s="273"/>
      <c r="AA28" s="273"/>
      <c r="AB28" s="273"/>
    </row>
  </sheetData>
  <mergeCells count="17">
    <mergeCell ref="A1:M1"/>
    <mergeCell ref="N1:AB1"/>
    <mergeCell ref="T4:V4"/>
    <mergeCell ref="W4:Y4"/>
    <mergeCell ref="Z4:AB4"/>
    <mergeCell ref="B4:D4"/>
    <mergeCell ref="E4:G4"/>
    <mergeCell ref="K3:M3"/>
    <mergeCell ref="N3:S3"/>
    <mergeCell ref="T3:AB3"/>
    <mergeCell ref="H4:J4"/>
    <mergeCell ref="K4:M4"/>
    <mergeCell ref="N4:P4"/>
    <mergeCell ref="Q4:S4"/>
    <mergeCell ref="A3:A5"/>
    <mergeCell ref="B3:J3"/>
    <mergeCell ref="A28:I28"/>
  </mergeCells>
  <phoneticPr fontId="7" type="noConversion"/>
  <printOptions horizontalCentered="1" gridLinesSet="0"/>
  <pageMargins left="0.59055118110236227" right="0.59055118110236227" top="0.59055118110236227" bottom="0.59055118110236227" header="0.27559055118110237" footer="0"/>
  <pageSetup paperSize="9" scale="95" orientation="portrait" r:id="rId1"/>
  <headerFooter alignWithMargins="0"/>
  <colBreaks count="1" manualBreakCount="1">
    <brk id="13" max="2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K24"/>
  <sheetViews>
    <sheetView showGridLines="0" view="pageBreakPreview" topLeftCell="A2" zoomScaleNormal="100" zoomScaleSheetLayoutView="100" workbookViewId="0">
      <selection activeCell="H29" sqref="H29"/>
    </sheetView>
  </sheetViews>
  <sheetFormatPr defaultColWidth="5" defaultRowHeight="19.95" customHeight="1"/>
  <cols>
    <col min="1" max="1" width="16.6640625" style="28" customWidth="1"/>
    <col min="2" max="2" width="9.88671875" style="28" customWidth="1"/>
    <col min="3" max="5" width="10.6640625" style="29" customWidth="1"/>
    <col min="6" max="6" width="10.44140625" style="29" customWidth="1"/>
    <col min="7" max="8" width="10.44140625" style="28" customWidth="1"/>
    <col min="9" max="10" width="30.109375" style="28" customWidth="1"/>
    <col min="11" max="11" width="30" style="28" customWidth="1"/>
    <col min="12" max="16384" width="5" style="28"/>
  </cols>
  <sheetData>
    <row r="1" spans="1:11" s="30" customFormat="1" ht="38.1" customHeight="1">
      <c r="A1" s="594" t="s">
        <v>144</v>
      </c>
      <c r="B1" s="594"/>
      <c r="C1" s="594"/>
      <c r="D1" s="594"/>
      <c r="E1" s="594"/>
      <c r="F1" s="594"/>
      <c r="G1" s="594"/>
      <c r="H1" s="594"/>
      <c r="I1" s="594" t="s">
        <v>246</v>
      </c>
      <c r="J1" s="594"/>
      <c r="K1" s="594"/>
    </row>
    <row r="2" spans="1:11" s="203" customFormat="1" ht="16.95" customHeight="1" thickBot="1">
      <c r="A2" s="57"/>
      <c r="B2" s="57"/>
      <c r="C2" s="204"/>
      <c r="D2" s="204"/>
      <c r="E2" s="204"/>
      <c r="F2" s="204"/>
    </row>
    <row r="3" spans="1:11" s="26" customFormat="1" ht="33" customHeight="1">
      <c r="A3" s="601" t="s">
        <v>247</v>
      </c>
      <c r="B3" s="591"/>
      <c r="C3" s="581" t="s">
        <v>248</v>
      </c>
      <c r="D3" s="581"/>
      <c r="E3" s="581"/>
      <c r="F3" s="581"/>
      <c r="G3" s="581"/>
      <c r="H3" s="581"/>
      <c r="I3" s="591" t="s">
        <v>253</v>
      </c>
      <c r="J3" s="595" t="s">
        <v>254</v>
      </c>
      <c r="K3" s="598" t="s">
        <v>255</v>
      </c>
    </row>
    <row r="4" spans="1:11" s="26" customFormat="1" ht="33" customHeight="1">
      <c r="A4" s="602"/>
      <c r="B4" s="592"/>
      <c r="C4" s="604" t="s">
        <v>249</v>
      </c>
      <c r="D4" s="604"/>
      <c r="E4" s="604"/>
      <c r="F4" s="604" t="s">
        <v>250</v>
      </c>
      <c r="G4" s="604"/>
      <c r="H4" s="604"/>
      <c r="I4" s="592"/>
      <c r="J4" s="596"/>
      <c r="K4" s="599"/>
    </row>
    <row r="5" spans="1:11" s="56" customFormat="1" ht="48" customHeight="1" thickBot="1">
      <c r="A5" s="603"/>
      <c r="B5" s="593"/>
      <c r="C5" s="335" t="s">
        <v>14</v>
      </c>
      <c r="D5" s="336" t="s">
        <v>251</v>
      </c>
      <c r="E5" s="336" t="s">
        <v>252</v>
      </c>
      <c r="F5" s="335" t="s">
        <v>14</v>
      </c>
      <c r="G5" s="336" t="s">
        <v>251</v>
      </c>
      <c r="H5" s="336" t="s">
        <v>252</v>
      </c>
      <c r="I5" s="593"/>
      <c r="J5" s="597"/>
      <c r="K5" s="600"/>
    </row>
    <row r="6" spans="1:11" s="56" customFormat="1" ht="42" hidden="1" customHeight="1">
      <c r="A6" s="103" t="s">
        <v>55</v>
      </c>
      <c r="B6" s="147" t="s">
        <v>146</v>
      </c>
      <c r="C6" s="300">
        <v>883370</v>
      </c>
      <c r="D6" s="300">
        <v>835596</v>
      </c>
      <c r="E6" s="300">
        <v>47774</v>
      </c>
      <c r="F6" s="300">
        <v>1462</v>
      </c>
      <c r="G6" s="300">
        <v>1390</v>
      </c>
      <c r="H6" s="300">
        <v>72</v>
      </c>
      <c r="I6" s="301">
        <v>4</v>
      </c>
      <c r="J6" s="301">
        <v>339444</v>
      </c>
      <c r="K6" s="301">
        <v>1476509</v>
      </c>
    </row>
    <row r="7" spans="1:11" s="56" customFormat="1" ht="42" hidden="1" customHeight="1">
      <c r="A7" s="103"/>
      <c r="B7" s="148" t="s">
        <v>147</v>
      </c>
      <c r="C7" s="300">
        <v>1128382</v>
      </c>
      <c r="D7" s="300">
        <v>1126573</v>
      </c>
      <c r="E7" s="300">
        <v>1809</v>
      </c>
      <c r="F7" s="300">
        <v>2192</v>
      </c>
      <c r="G7" s="300">
        <v>2187</v>
      </c>
      <c r="H7" s="300">
        <v>5</v>
      </c>
      <c r="I7" s="300">
        <v>1</v>
      </c>
      <c r="J7" s="300">
        <v>458773</v>
      </c>
      <c r="K7" s="300">
        <v>2098962</v>
      </c>
    </row>
    <row r="8" spans="1:11" s="56" customFormat="1" ht="42" hidden="1" customHeight="1">
      <c r="A8" s="103" t="s">
        <v>56</v>
      </c>
      <c r="B8" s="148" t="s">
        <v>146</v>
      </c>
      <c r="C8" s="300">
        <v>882487</v>
      </c>
      <c r="D8" s="300">
        <v>843475</v>
      </c>
      <c r="E8" s="300">
        <v>39012</v>
      </c>
      <c r="F8" s="300">
        <v>1669</v>
      </c>
      <c r="G8" s="300">
        <v>1603</v>
      </c>
      <c r="H8" s="300">
        <v>66</v>
      </c>
      <c r="I8" s="300">
        <v>4</v>
      </c>
      <c r="J8" s="300">
        <v>439281</v>
      </c>
      <c r="K8" s="300">
        <v>1981248</v>
      </c>
    </row>
    <row r="9" spans="1:11" s="56" customFormat="1" ht="42" hidden="1" customHeight="1">
      <c r="A9" s="103"/>
      <c r="B9" s="148" t="s">
        <v>147</v>
      </c>
      <c r="C9" s="300">
        <v>1166682</v>
      </c>
      <c r="D9" s="300">
        <v>1162951</v>
      </c>
      <c r="E9" s="300">
        <v>3731</v>
      </c>
      <c r="F9" s="300">
        <v>2110</v>
      </c>
      <c r="G9" s="300">
        <v>2104</v>
      </c>
      <c r="H9" s="300">
        <v>6</v>
      </c>
      <c r="I9" s="300" t="s">
        <v>117</v>
      </c>
      <c r="J9" s="300">
        <v>497884</v>
      </c>
      <c r="K9" s="300">
        <v>2951643</v>
      </c>
    </row>
    <row r="10" spans="1:11" s="56" customFormat="1" ht="42" hidden="1" customHeight="1">
      <c r="A10" s="103" t="s">
        <v>57</v>
      </c>
      <c r="B10" s="148" t="s">
        <v>146</v>
      </c>
      <c r="C10" s="300">
        <v>918770</v>
      </c>
      <c r="D10" s="300">
        <v>895078</v>
      </c>
      <c r="E10" s="300">
        <v>23692</v>
      </c>
      <c r="F10" s="300">
        <v>2315</v>
      </c>
      <c r="G10" s="300">
        <v>2253</v>
      </c>
      <c r="H10" s="300">
        <v>62</v>
      </c>
      <c r="I10" s="300">
        <v>5</v>
      </c>
      <c r="J10" s="300">
        <v>464876</v>
      </c>
      <c r="K10" s="300">
        <v>2270327</v>
      </c>
    </row>
    <row r="11" spans="1:11" s="26" customFormat="1" ht="42" hidden="1" customHeight="1">
      <c r="A11" s="103"/>
      <c r="B11" s="148" t="s">
        <v>147</v>
      </c>
      <c r="C11" s="300">
        <v>1219822</v>
      </c>
      <c r="D11" s="300">
        <v>1215664</v>
      </c>
      <c r="E11" s="300">
        <v>4158</v>
      </c>
      <c r="F11" s="300">
        <v>2320</v>
      </c>
      <c r="G11" s="300">
        <v>2314</v>
      </c>
      <c r="H11" s="300">
        <v>6</v>
      </c>
      <c r="I11" s="300">
        <v>3</v>
      </c>
      <c r="J11" s="300">
        <v>506150</v>
      </c>
      <c r="K11" s="300">
        <v>2981176</v>
      </c>
    </row>
    <row r="12" spans="1:11" s="26" customFormat="1" ht="42" customHeight="1">
      <c r="A12" s="103" t="s">
        <v>58</v>
      </c>
      <c r="B12" s="148" t="s">
        <v>145</v>
      </c>
      <c r="C12" s="300">
        <v>2712987</v>
      </c>
      <c r="D12" s="300">
        <v>2674410</v>
      </c>
      <c r="E12" s="300">
        <v>38577</v>
      </c>
      <c r="F12" s="300">
        <v>7059</v>
      </c>
      <c r="G12" s="300">
        <v>6985</v>
      </c>
      <c r="H12" s="300">
        <v>74</v>
      </c>
      <c r="I12" s="300">
        <v>5</v>
      </c>
      <c r="J12" s="300">
        <v>1238346</v>
      </c>
      <c r="K12" s="300">
        <v>6437564</v>
      </c>
    </row>
    <row r="13" spans="1:11" s="26" customFormat="1" ht="42" customHeight="1">
      <c r="A13" s="103" t="s">
        <v>59</v>
      </c>
      <c r="B13" s="148" t="s">
        <v>145</v>
      </c>
      <c r="C13" s="300">
        <v>2423358</v>
      </c>
      <c r="D13" s="300">
        <v>2390834</v>
      </c>
      <c r="E13" s="300">
        <v>32524</v>
      </c>
      <c r="F13" s="300">
        <v>6807</v>
      </c>
      <c r="G13" s="300">
        <v>6745</v>
      </c>
      <c r="H13" s="300">
        <v>62</v>
      </c>
      <c r="I13" s="300">
        <v>5</v>
      </c>
      <c r="J13" s="300">
        <v>1052366</v>
      </c>
      <c r="K13" s="300">
        <v>4659606</v>
      </c>
    </row>
    <row r="14" spans="1:11" s="26" customFormat="1" ht="21" customHeight="1">
      <c r="A14" s="103"/>
      <c r="B14" s="148"/>
      <c r="C14" s="300"/>
      <c r="D14" s="300"/>
      <c r="E14" s="300"/>
      <c r="F14" s="300"/>
      <c r="G14" s="300"/>
      <c r="H14" s="300"/>
      <c r="I14" s="300"/>
      <c r="J14" s="300"/>
      <c r="K14" s="300"/>
    </row>
    <row r="15" spans="1:11" s="26" customFormat="1" ht="42" customHeight="1">
      <c r="A15" s="103" t="s">
        <v>125</v>
      </c>
      <c r="B15" s="148" t="s">
        <v>145</v>
      </c>
      <c r="C15" s="300">
        <v>2500962</v>
      </c>
      <c r="D15" s="300">
        <v>2476742</v>
      </c>
      <c r="E15" s="300">
        <v>24220</v>
      </c>
      <c r="F15" s="300">
        <v>4545</v>
      </c>
      <c r="G15" s="300">
        <v>4482</v>
      </c>
      <c r="H15" s="300">
        <v>63</v>
      </c>
      <c r="I15" s="300" t="s">
        <v>117</v>
      </c>
      <c r="J15" s="300">
        <v>1061826</v>
      </c>
      <c r="K15" s="300">
        <v>5500684</v>
      </c>
    </row>
    <row r="16" spans="1:11" s="26" customFormat="1" ht="42" customHeight="1">
      <c r="A16" s="103" t="s">
        <v>306</v>
      </c>
      <c r="B16" s="148" t="s">
        <v>145</v>
      </c>
      <c r="C16" s="300">
        <v>2706879</v>
      </c>
      <c r="D16" s="300">
        <v>2675070</v>
      </c>
      <c r="E16" s="300">
        <v>31809</v>
      </c>
      <c r="F16" s="300">
        <v>4861</v>
      </c>
      <c r="G16" s="300">
        <v>4784</v>
      </c>
      <c r="H16" s="300">
        <v>77</v>
      </c>
      <c r="I16" s="300">
        <v>3325</v>
      </c>
      <c r="J16" s="300">
        <v>1255429</v>
      </c>
      <c r="K16" s="300">
        <v>6574502</v>
      </c>
    </row>
    <row r="17" spans="1:11" s="26" customFormat="1" ht="42" customHeight="1">
      <c r="A17" s="103" t="s">
        <v>313</v>
      </c>
      <c r="B17" s="148" t="s">
        <v>145</v>
      </c>
      <c r="C17" s="300">
        <v>2921244</v>
      </c>
      <c r="D17" s="300">
        <v>2879542</v>
      </c>
      <c r="E17" s="300">
        <v>41702</v>
      </c>
      <c r="F17" s="300">
        <v>5212</v>
      </c>
      <c r="G17" s="300">
        <v>5140</v>
      </c>
      <c r="H17" s="300">
        <v>72</v>
      </c>
      <c r="I17" s="300">
        <v>2929</v>
      </c>
      <c r="J17" s="300">
        <v>1465978</v>
      </c>
      <c r="K17" s="300">
        <v>7201221</v>
      </c>
    </row>
    <row r="18" spans="1:11" s="26" customFormat="1" ht="42" customHeight="1">
      <c r="A18" s="103" t="s">
        <v>444</v>
      </c>
      <c r="B18" s="148" t="s">
        <v>462</v>
      </c>
      <c r="C18" s="161">
        <v>3176901</v>
      </c>
      <c r="D18" s="161">
        <v>3117439</v>
      </c>
      <c r="E18" s="161">
        <v>59462</v>
      </c>
      <c r="F18" s="161">
        <v>5195</v>
      </c>
      <c r="G18" s="161">
        <v>5131</v>
      </c>
      <c r="H18" s="161">
        <v>64</v>
      </c>
      <c r="I18" s="300">
        <v>2929</v>
      </c>
      <c r="J18" s="161">
        <v>1599593</v>
      </c>
      <c r="K18" s="161">
        <v>7618038</v>
      </c>
    </row>
    <row r="19" spans="1:11" s="26" customFormat="1" ht="42" customHeight="1">
      <c r="A19" s="103" t="s">
        <v>500</v>
      </c>
      <c r="B19" s="148" t="s">
        <v>462</v>
      </c>
      <c r="C19" s="161">
        <v>3326781</v>
      </c>
      <c r="D19" s="161">
        <v>3257024</v>
      </c>
      <c r="E19" s="161">
        <v>69757</v>
      </c>
      <c r="F19" s="161">
        <v>5245</v>
      </c>
      <c r="G19" s="161">
        <v>5178</v>
      </c>
      <c r="H19" s="161">
        <v>67</v>
      </c>
      <c r="I19" s="300">
        <v>1844</v>
      </c>
      <c r="J19" s="161">
        <v>1631601</v>
      </c>
      <c r="K19" s="161">
        <v>7822532</v>
      </c>
    </row>
    <row r="20" spans="1:11" s="26" customFormat="1" ht="21" customHeight="1">
      <c r="A20" s="103"/>
      <c r="B20" s="148"/>
      <c r="C20" s="161"/>
      <c r="D20" s="161"/>
      <c r="E20" s="161"/>
      <c r="F20" s="161"/>
      <c r="G20" s="161"/>
      <c r="H20" s="161"/>
      <c r="I20" s="300"/>
      <c r="J20" s="161"/>
      <c r="K20" s="161"/>
    </row>
    <row r="21" spans="1:11" s="26" customFormat="1" ht="42" customHeight="1">
      <c r="A21" s="103" t="s">
        <v>532</v>
      </c>
      <c r="B21" s="148" t="s">
        <v>462</v>
      </c>
      <c r="C21" s="161">
        <v>3434583</v>
      </c>
      <c r="D21" s="161">
        <v>3359097</v>
      </c>
      <c r="E21" s="161">
        <v>75486</v>
      </c>
      <c r="F21" s="161">
        <v>5158</v>
      </c>
      <c r="G21" s="161">
        <v>5074</v>
      </c>
      <c r="H21" s="161">
        <v>84</v>
      </c>
      <c r="I21" s="300">
        <v>1844</v>
      </c>
      <c r="J21" s="161">
        <v>2281172</v>
      </c>
      <c r="K21" s="161">
        <v>7827710</v>
      </c>
    </row>
    <row r="22" spans="1:11" s="26" customFormat="1" ht="42" customHeight="1">
      <c r="A22" s="103" t="s">
        <v>551</v>
      </c>
      <c r="B22" s="148" t="s">
        <v>462</v>
      </c>
      <c r="C22" s="161">
        <v>3597000</v>
      </c>
      <c r="D22" s="161">
        <v>3508786</v>
      </c>
      <c r="E22" s="161">
        <v>88214</v>
      </c>
      <c r="F22" s="161">
        <v>4923</v>
      </c>
      <c r="G22" s="161">
        <v>4813</v>
      </c>
      <c r="H22" s="161">
        <v>110</v>
      </c>
      <c r="I22" s="300">
        <v>1844</v>
      </c>
      <c r="J22" s="161">
        <v>2495471</v>
      </c>
      <c r="K22" s="161">
        <v>8228981</v>
      </c>
    </row>
    <row r="23" spans="1:11" s="26" customFormat="1" ht="42" customHeight="1" thickBot="1">
      <c r="A23" s="353" t="s">
        <v>552</v>
      </c>
      <c r="B23" s="354" t="s">
        <v>145</v>
      </c>
      <c r="C23" s="302">
        <f>SUM(D23:E23)</f>
        <v>3783621</v>
      </c>
      <c r="D23" s="302">
        <v>3671092</v>
      </c>
      <c r="E23" s="302">
        <f>103889+8640</f>
        <v>112529</v>
      </c>
      <c r="F23" s="302">
        <f>SUM(G23:H23)</f>
        <v>5024</v>
      </c>
      <c r="G23" s="302">
        <v>4925</v>
      </c>
      <c r="H23" s="302">
        <f>85+14</f>
        <v>99</v>
      </c>
      <c r="I23" s="302">
        <v>1844</v>
      </c>
      <c r="J23" s="372">
        <v>2592941</v>
      </c>
      <c r="K23" s="302">
        <v>8315028</v>
      </c>
    </row>
    <row r="24" spans="1:11" s="54" customFormat="1" ht="18" customHeight="1">
      <c r="A24" s="53" t="s">
        <v>256</v>
      </c>
      <c r="B24" s="53"/>
      <c r="C24" s="58"/>
      <c r="D24" s="58"/>
      <c r="E24" s="58"/>
      <c r="F24" s="58"/>
      <c r="I24" s="54" t="s">
        <v>257</v>
      </c>
    </row>
  </sheetData>
  <mergeCells count="9">
    <mergeCell ref="A1:H1"/>
    <mergeCell ref="I1:K1"/>
    <mergeCell ref="I3:I5"/>
    <mergeCell ref="J3:J5"/>
    <mergeCell ref="K3:K5"/>
    <mergeCell ref="A3:B5"/>
    <mergeCell ref="C4:E4"/>
    <mergeCell ref="F4:H4"/>
    <mergeCell ref="C3:H3"/>
  </mergeCells>
  <phoneticPr fontId="7" type="noConversion"/>
  <printOptions horizontalCentered="1" gridLinesSet="0"/>
  <pageMargins left="0.59055118110236227" right="0.59055118110236227" top="0.59055118110236227" bottom="0.59055118110236227" header="0.27559055118110237" footer="0"/>
  <pageSetup paperSize="9" orientation="portrait" r:id="rId1"/>
  <headerFooter alignWithMargins="0"/>
  <colBreaks count="1" manualBreakCount="1">
    <brk id="8" max="2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Q24"/>
  <sheetViews>
    <sheetView showGridLines="0" view="pageBreakPreview" zoomScaleNormal="100" zoomScaleSheetLayoutView="100" workbookViewId="0">
      <selection activeCell="A8" sqref="A8:XFD8"/>
    </sheetView>
  </sheetViews>
  <sheetFormatPr defaultColWidth="8.77734375" defaultRowHeight="16.2"/>
  <cols>
    <col min="1" max="1" width="16.44140625" style="127" customWidth="1"/>
    <col min="2" max="8" width="10.44140625" style="127" customWidth="1"/>
    <col min="9" max="12" width="11.33203125" style="127" customWidth="1"/>
    <col min="13" max="13" width="11.21875" style="127" customWidth="1"/>
    <col min="14" max="14" width="11.21875" style="128" customWidth="1"/>
    <col min="15" max="16" width="11.21875" style="127" customWidth="1"/>
    <col min="17" max="16384" width="8.77734375" style="127"/>
  </cols>
  <sheetData>
    <row r="1" spans="1:17" s="165" customFormat="1" ht="38.1" customHeight="1">
      <c r="A1" s="605" t="s">
        <v>148</v>
      </c>
      <c r="B1" s="605"/>
      <c r="C1" s="605"/>
      <c r="D1" s="605"/>
      <c r="E1" s="605"/>
      <c r="F1" s="605"/>
      <c r="G1" s="605"/>
      <c r="H1" s="605"/>
      <c r="I1" s="606" t="s">
        <v>258</v>
      </c>
      <c r="J1" s="606"/>
      <c r="K1" s="606"/>
      <c r="L1" s="606"/>
      <c r="M1" s="606"/>
      <c r="N1" s="606"/>
      <c r="O1" s="606"/>
      <c r="P1" s="606"/>
    </row>
    <row r="2" spans="1:17" s="34" customFormat="1" ht="16.95" customHeight="1" thickBot="1">
      <c r="A2" s="55" t="s">
        <v>149</v>
      </c>
      <c r="B2" s="138"/>
      <c r="C2" s="138"/>
      <c r="D2" s="138"/>
      <c r="E2" s="138"/>
      <c r="F2" s="149"/>
      <c r="G2" s="150"/>
      <c r="H2" s="150"/>
      <c r="I2" s="149"/>
      <c r="J2" s="151"/>
      <c r="K2" s="149"/>
      <c r="L2" s="149"/>
      <c r="M2" s="151"/>
      <c r="N2" s="152"/>
      <c r="O2" s="151"/>
      <c r="P2" s="172" t="s">
        <v>259</v>
      </c>
    </row>
    <row r="3" spans="1:17" s="31" customFormat="1" ht="18" customHeight="1">
      <c r="A3" s="607" t="s">
        <v>513</v>
      </c>
      <c r="B3" s="609" t="s">
        <v>266</v>
      </c>
      <c r="C3" s="610"/>
      <c r="D3" s="610"/>
      <c r="E3" s="610"/>
      <c r="F3" s="610"/>
      <c r="G3" s="610"/>
      <c r="H3" s="610"/>
      <c r="I3" s="610" t="s">
        <v>267</v>
      </c>
      <c r="J3" s="610"/>
      <c r="K3" s="610"/>
      <c r="L3" s="610"/>
      <c r="M3" s="610"/>
      <c r="N3" s="610"/>
      <c r="O3" s="611"/>
      <c r="P3" s="612" t="s">
        <v>512</v>
      </c>
    </row>
    <row r="4" spans="1:17" s="31" customFormat="1" ht="57" customHeight="1" thickBot="1">
      <c r="A4" s="608"/>
      <c r="B4" s="173" t="s">
        <v>15</v>
      </c>
      <c r="C4" s="174" t="s">
        <v>300</v>
      </c>
      <c r="D4" s="173" t="s">
        <v>301</v>
      </c>
      <c r="E4" s="173" t="s">
        <v>302</v>
      </c>
      <c r="F4" s="174" t="s">
        <v>303</v>
      </c>
      <c r="G4" s="174" t="s">
        <v>304</v>
      </c>
      <c r="H4" s="173" t="s">
        <v>305</v>
      </c>
      <c r="I4" s="175" t="s">
        <v>299</v>
      </c>
      <c r="J4" s="174" t="s">
        <v>260</v>
      </c>
      <c r="K4" s="174" t="s">
        <v>261</v>
      </c>
      <c r="L4" s="174" t="s">
        <v>262</v>
      </c>
      <c r="M4" s="174" t="s">
        <v>263</v>
      </c>
      <c r="N4" s="174" t="s">
        <v>264</v>
      </c>
      <c r="O4" s="174" t="s">
        <v>265</v>
      </c>
      <c r="P4" s="613"/>
    </row>
    <row r="5" spans="1:17" s="31" customFormat="1" ht="54" hidden="1" customHeight="1">
      <c r="A5" s="125" t="s">
        <v>55</v>
      </c>
      <c r="B5" s="130">
        <v>5358</v>
      </c>
      <c r="C5" s="130">
        <v>553</v>
      </c>
      <c r="D5" s="130">
        <v>244</v>
      </c>
      <c r="E5" s="130">
        <v>106</v>
      </c>
      <c r="F5" s="126">
        <v>1526</v>
      </c>
      <c r="G5" s="126">
        <v>204</v>
      </c>
      <c r="H5" s="126">
        <v>225</v>
      </c>
      <c r="I5" s="126">
        <v>2</v>
      </c>
      <c r="J5" s="126">
        <v>294</v>
      </c>
      <c r="K5" s="126">
        <v>330</v>
      </c>
      <c r="L5" s="126">
        <v>715</v>
      </c>
      <c r="M5" s="126">
        <v>43</v>
      </c>
      <c r="N5" s="126">
        <v>344</v>
      </c>
      <c r="O5" s="126">
        <v>772</v>
      </c>
      <c r="P5" s="126">
        <v>11757</v>
      </c>
      <c r="Q5" s="15"/>
    </row>
    <row r="6" spans="1:17" s="31" customFormat="1" ht="54" hidden="1" customHeight="1">
      <c r="A6" s="125" t="s">
        <v>56</v>
      </c>
      <c r="B6" s="130">
        <v>5672</v>
      </c>
      <c r="C6" s="130">
        <v>588</v>
      </c>
      <c r="D6" s="130">
        <v>184</v>
      </c>
      <c r="E6" s="130">
        <v>127</v>
      </c>
      <c r="F6" s="126">
        <v>1615</v>
      </c>
      <c r="G6" s="126">
        <v>254</v>
      </c>
      <c r="H6" s="126">
        <v>201</v>
      </c>
      <c r="I6" s="126">
        <v>3</v>
      </c>
      <c r="J6" s="126">
        <v>344</v>
      </c>
      <c r="K6" s="126">
        <v>321</v>
      </c>
      <c r="L6" s="126">
        <v>725</v>
      </c>
      <c r="M6" s="126">
        <v>79</v>
      </c>
      <c r="N6" s="126">
        <v>367</v>
      </c>
      <c r="O6" s="126">
        <v>864</v>
      </c>
      <c r="P6" s="126">
        <v>17113</v>
      </c>
      <c r="Q6" s="15"/>
    </row>
    <row r="7" spans="1:17" s="31" customFormat="1" ht="54" hidden="1" customHeight="1">
      <c r="A7" s="125" t="s">
        <v>57</v>
      </c>
      <c r="B7" s="130">
        <v>6063</v>
      </c>
      <c r="C7" s="130">
        <v>589</v>
      </c>
      <c r="D7" s="130">
        <v>213</v>
      </c>
      <c r="E7" s="130">
        <v>75</v>
      </c>
      <c r="F7" s="126">
        <v>1715</v>
      </c>
      <c r="G7" s="126">
        <v>226</v>
      </c>
      <c r="H7" s="126">
        <v>205</v>
      </c>
      <c r="I7" s="126">
        <v>4</v>
      </c>
      <c r="J7" s="126">
        <v>451</v>
      </c>
      <c r="K7" s="126">
        <v>360</v>
      </c>
      <c r="L7" s="126">
        <v>901</v>
      </c>
      <c r="M7" s="126">
        <v>48</v>
      </c>
      <c r="N7" s="126">
        <v>405</v>
      </c>
      <c r="O7" s="126">
        <v>871</v>
      </c>
      <c r="P7" s="126">
        <v>10669</v>
      </c>
      <c r="Q7" s="15"/>
    </row>
    <row r="8" spans="1:17" s="31" customFormat="1" ht="54" customHeight="1">
      <c r="A8" s="125" t="s">
        <v>58</v>
      </c>
      <c r="B8" s="130">
        <v>6316</v>
      </c>
      <c r="C8" s="130">
        <v>606</v>
      </c>
      <c r="D8" s="130">
        <v>199</v>
      </c>
      <c r="E8" s="130">
        <v>83</v>
      </c>
      <c r="F8" s="126">
        <v>1640</v>
      </c>
      <c r="G8" s="126">
        <v>291</v>
      </c>
      <c r="H8" s="126">
        <v>243</v>
      </c>
      <c r="I8" s="126">
        <v>5</v>
      </c>
      <c r="J8" s="126">
        <v>399</v>
      </c>
      <c r="K8" s="126">
        <v>389</v>
      </c>
      <c r="L8" s="126">
        <v>1072</v>
      </c>
      <c r="M8" s="126">
        <v>68</v>
      </c>
      <c r="N8" s="166">
        <v>417</v>
      </c>
      <c r="O8" s="166">
        <v>904</v>
      </c>
      <c r="P8" s="126">
        <v>10236</v>
      </c>
      <c r="Q8" s="15"/>
    </row>
    <row r="9" spans="1:17" s="31" customFormat="1" ht="54" customHeight="1">
      <c r="A9" s="125" t="s">
        <v>59</v>
      </c>
      <c r="B9" s="130">
        <v>7012</v>
      </c>
      <c r="C9" s="130">
        <v>595</v>
      </c>
      <c r="D9" s="130">
        <v>280</v>
      </c>
      <c r="E9" s="130">
        <v>96</v>
      </c>
      <c r="F9" s="126">
        <v>1776</v>
      </c>
      <c r="G9" s="126">
        <v>328</v>
      </c>
      <c r="H9" s="126">
        <v>245</v>
      </c>
      <c r="I9" s="126">
        <v>16</v>
      </c>
      <c r="J9" s="126">
        <v>522</v>
      </c>
      <c r="K9" s="126">
        <v>385</v>
      </c>
      <c r="L9" s="126">
        <v>1345</v>
      </c>
      <c r="M9" s="126">
        <v>130</v>
      </c>
      <c r="N9" s="126">
        <v>355</v>
      </c>
      <c r="O9" s="126">
        <v>939</v>
      </c>
      <c r="P9" s="126">
        <v>9338</v>
      </c>
      <c r="Q9" s="15"/>
    </row>
    <row r="10" spans="1:17" s="31" customFormat="1" ht="18" customHeight="1">
      <c r="A10" s="125"/>
      <c r="B10" s="130"/>
      <c r="C10" s="130"/>
      <c r="D10" s="130"/>
      <c r="E10" s="130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5"/>
    </row>
    <row r="11" spans="1:17" s="31" customFormat="1" ht="54" customHeight="1">
      <c r="A11" s="125" t="s">
        <v>125</v>
      </c>
      <c r="B11" s="130">
        <v>7693</v>
      </c>
      <c r="C11" s="130">
        <v>527</v>
      </c>
      <c r="D11" s="130">
        <v>250</v>
      </c>
      <c r="E11" s="130">
        <v>113</v>
      </c>
      <c r="F11" s="126">
        <v>1771</v>
      </c>
      <c r="G11" s="126">
        <v>336</v>
      </c>
      <c r="H11" s="126">
        <v>259</v>
      </c>
      <c r="I11" s="126">
        <v>14</v>
      </c>
      <c r="J11" s="126">
        <v>549</v>
      </c>
      <c r="K11" s="126">
        <v>590</v>
      </c>
      <c r="L11" s="126">
        <v>1596</v>
      </c>
      <c r="M11" s="126">
        <v>221</v>
      </c>
      <c r="N11" s="126">
        <v>368</v>
      </c>
      <c r="O11" s="126">
        <v>1099</v>
      </c>
      <c r="P11" s="126">
        <v>17151</v>
      </c>
      <c r="Q11" s="15"/>
    </row>
    <row r="12" spans="1:17" s="31" customFormat="1" ht="54" customHeight="1">
      <c r="A12" s="125" t="s">
        <v>306</v>
      </c>
      <c r="B12" s="130">
        <v>9004</v>
      </c>
      <c r="C12" s="130">
        <v>592</v>
      </c>
      <c r="D12" s="130">
        <v>408</v>
      </c>
      <c r="E12" s="130">
        <v>111</v>
      </c>
      <c r="F12" s="126">
        <v>1743</v>
      </c>
      <c r="G12" s="126">
        <v>392</v>
      </c>
      <c r="H12" s="126">
        <v>273</v>
      </c>
      <c r="I12" s="126">
        <v>9</v>
      </c>
      <c r="J12" s="126">
        <v>1037</v>
      </c>
      <c r="K12" s="126">
        <v>867</v>
      </c>
      <c r="L12" s="126">
        <v>1728</v>
      </c>
      <c r="M12" s="126">
        <v>316</v>
      </c>
      <c r="N12" s="126">
        <v>329</v>
      </c>
      <c r="O12" s="126">
        <v>1199</v>
      </c>
      <c r="P12" s="126">
        <v>18948</v>
      </c>
      <c r="Q12" s="15"/>
    </row>
    <row r="13" spans="1:17" s="31" customFormat="1" ht="54" customHeight="1">
      <c r="A13" s="125"/>
      <c r="B13" s="130"/>
      <c r="C13" s="130"/>
      <c r="D13" s="130"/>
      <c r="E13" s="130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5"/>
    </row>
    <row r="14" spans="1:17" s="31" customFormat="1" ht="27" customHeight="1">
      <c r="A14" s="125"/>
      <c r="B14" s="205"/>
      <c r="C14" s="205"/>
      <c r="D14" s="205"/>
      <c r="E14" s="205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15"/>
    </row>
    <row r="15" spans="1:17" s="31" customFormat="1" ht="27" customHeight="1">
      <c r="A15" s="125"/>
      <c r="B15" s="130"/>
      <c r="C15" s="130"/>
      <c r="D15" s="130"/>
      <c r="E15" s="130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5"/>
    </row>
    <row r="16" spans="1:17" s="31" customFormat="1" ht="27" customHeight="1">
      <c r="A16" s="125"/>
      <c r="B16" s="130"/>
      <c r="C16" s="130"/>
      <c r="D16" s="130"/>
      <c r="E16" s="130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5"/>
    </row>
    <row r="17" spans="1:17" s="31" customFormat="1" ht="27" customHeight="1">
      <c r="A17" s="125"/>
      <c r="B17" s="130"/>
      <c r="C17" s="130"/>
      <c r="D17" s="130"/>
      <c r="E17" s="130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5"/>
    </row>
    <row r="18" spans="1:17" s="31" customFormat="1" ht="27" customHeight="1">
      <c r="A18" s="125"/>
      <c r="B18" s="130"/>
      <c r="C18" s="130"/>
      <c r="D18" s="130"/>
      <c r="E18" s="130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5"/>
    </row>
    <row r="19" spans="1:17" s="31" customFormat="1" ht="27" customHeight="1">
      <c r="A19" s="125"/>
      <c r="B19" s="130"/>
      <c r="C19" s="130"/>
      <c r="D19" s="130"/>
      <c r="E19" s="130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5"/>
    </row>
    <row r="20" spans="1:17" s="31" customFormat="1" ht="27" customHeight="1">
      <c r="A20" s="125"/>
      <c r="B20" s="130"/>
      <c r="C20" s="130"/>
      <c r="D20" s="130"/>
      <c r="E20" s="130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5"/>
    </row>
    <row r="21" spans="1:17" s="31" customFormat="1" ht="105" customHeight="1" thickBot="1">
      <c r="A21" s="32"/>
      <c r="B21" s="48"/>
      <c r="C21" s="16"/>
      <c r="D21" s="16"/>
      <c r="E21" s="16"/>
      <c r="F21" s="33"/>
      <c r="G21" s="33"/>
      <c r="H21" s="33"/>
      <c r="I21" s="33"/>
      <c r="J21" s="47"/>
      <c r="K21" s="16"/>
      <c r="L21" s="16"/>
      <c r="M21" s="16"/>
      <c r="N21" s="78"/>
      <c r="O21" s="16"/>
      <c r="P21" s="35"/>
      <c r="Q21" s="15"/>
    </row>
    <row r="22" spans="1:17" s="31" customFormat="1" ht="18" customHeight="1">
      <c r="A22" s="53" t="s">
        <v>268</v>
      </c>
      <c r="B22" s="36"/>
      <c r="C22" s="36"/>
      <c r="D22" s="36"/>
      <c r="E22" s="36"/>
      <c r="F22" s="36"/>
      <c r="G22" s="36"/>
      <c r="H22" s="36"/>
      <c r="I22" s="350" t="s">
        <v>269</v>
      </c>
      <c r="J22" s="36"/>
      <c r="K22" s="36"/>
      <c r="M22" s="36"/>
      <c r="N22" s="79"/>
      <c r="O22" s="36"/>
    </row>
    <row r="23" spans="1:17">
      <c r="A23" s="53"/>
    </row>
    <row r="24" spans="1:17">
      <c r="A24" s="129"/>
      <c r="B24" s="129"/>
      <c r="C24" s="129"/>
      <c r="D24" s="129"/>
      <c r="E24" s="129"/>
      <c r="F24" s="129"/>
      <c r="G24" s="129"/>
      <c r="H24" s="129"/>
      <c r="I24" s="129"/>
    </row>
  </sheetData>
  <mergeCells count="6">
    <mergeCell ref="A1:H1"/>
    <mergeCell ref="I1:P1"/>
    <mergeCell ref="A3:A4"/>
    <mergeCell ref="B3:H3"/>
    <mergeCell ref="I3:O3"/>
    <mergeCell ref="P3:P4"/>
  </mergeCells>
  <phoneticPr fontId="7" type="noConversion"/>
  <printOptions horizontalCentered="1"/>
  <pageMargins left="0.59055118110236227" right="0.59055118110236227" top="0.59055118110236227" bottom="0.59055118110236227" header="0.27559055118110237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Q51"/>
  <sheetViews>
    <sheetView showGridLines="0" view="pageBreakPreview" zoomScaleNormal="100" zoomScaleSheetLayoutView="100" workbookViewId="0">
      <selection activeCell="E11" sqref="E11"/>
    </sheetView>
  </sheetViews>
  <sheetFormatPr defaultColWidth="9" defaultRowHeight="16.2"/>
  <cols>
    <col min="1" max="1" width="16.77734375" style="299" customWidth="1"/>
    <col min="2" max="6" width="9.88671875" style="299" customWidth="1"/>
    <col min="7" max="7" width="13.77734375" style="299" customWidth="1"/>
    <col min="8" max="8" width="10" style="299" customWidth="1"/>
    <col min="9" max="12" width="10.44140625" style="299" customWidth="1"/>
    <col min="13" max="13" width="14.44140625" style="299" customWidth="1"/>
    <col min="14" max="14" width="12.44140625" style="299" customWidth="1"/>
    <col min="15" max="16" width="10.44140625" style="299" customWidth="1"/>
    <col min="17" max="16384" width="9" style="299"/>
  </cols>
  <sheetData>
    <row r="1" spans="1:17" s="286" customFormat="1" ht="38.1" customHeight="1">
      <c r="A1" s="508" t="s">
        <v>317</v>
      </c>
      <c r="B1" s="508"/>
      <c r="C1" s="508"/>
      <c r="D1" s="508"/>
      <c r="E1" s="508"/>
      <c r="F1" s="508"/>
      <c r="G1" s="508"/>
      <c r="H1" s="508"/>
      <c r="I1" s="614" t="s">
        <v>318</v>
      </c>
      <c r="J1" s="614"/>
      <c r="K1" s="614"/>
      <c r="L1" s="614"/>
      <c r="M1" s="614"/>
      <c r="N1" s="614"/>
      <c r="O1" s="614"/>
      <c r="P1" s="614"/>
    </row>
    <row r="2" spans="1:17" s="9" customFormat="1" ht="16.95" customHeight="1" thickBot="1">
      <c r="A2" s="96" t="s">
        <v>546</v>
      </c>
      <c r="B2" s="240"/>
      <c r="C2" s="240"/>
      <c r="D2" s="240"/>
      <c r="E2" s="240"/>
      <c r="F2" s="80"/>
      <c r="G2" s="287"/>
      <c r="H2" s="287"/>
      <c r="I2" s="80"/>
      <c r="J2" s="288"/>
      <c r="K2" s="80"/>
      <c r="L2" s="80"/>
      <c r="M2" s="288"/>
      <c r="N2" s="289"/>
      <c r="O2" s="288"/>
      <c r="P2" s="297" t="s">
        <v>547</v>
      </c>
    </row>
    <row r="3" spans="1:17" s="298" customFormat="1" ht="18" customHeight="1">
      <c r="A3" s="615" t="s">
        <v>526</v>
      </c>
      <c r="B3" s="617" t="s">
        <v>319</v>
      </c>
      <c r="C3" s="618"/>
      <c r="D3" s="617" t="s">
        <v>469</v>
      </c>
      <c r="E3" s="619"/>
      <c r="F3" s="619"/>
      <c r="G3" s="619"/>
      <c r="H3" s="619"/>
      <c r="I3" s="619" t="s">
        <v>464</v>
      </c>
      <c r="J3" s="619"/>
      <c r="K3" s="619"/>
      <c r="L3" s="619"/>
      <c r="M3" s="619"/>
      <c r="N3" s="619"/>
      <c r="O3" s="619"/>
      <c r="P3" s="619"/>
    </row>
    <row r="4" spans="1:17" ht="57" customHeight="1" thickBot="1">
      <c r="A4" s="616"/>
      <c r="B4" s="290" t="s">
        <v>432</v>
      </c>
      <c r="C4" s="290" t="s">
        <v>320</v>
      </c>
      <c r="D4" s="290" t="s">
        <v>300</v>
      </c>
      <c r="E4" s="290" t="s">
        <v>301</v>
      </c>
      <c r="F4" s="290" t="s">
        <v>302</v>
      </c>
      <c r="G4" s="290" t="s">
        <v>431</v>
      </c>
      <c r="H4" s="290" t="s">
        <v>321</v>
      </c>
      <c r="I4" s="291" t="s">
        <v>304</v>
      </c>
      <c r="J4" s="290" t="s">
        <v>305</v>
      </c>
      <c r="K4" s="290" t="s">
        <v>299</v>
      </c>
      <c r="L4" s="290" t="s">
        <v>433</v>
      </c>
      <c r="M4" s="290" t="s">
        <v>434</v>
      </c>
      <c r="N4" s="290" t="s">
        <v>322</v>
      </c>
      <c r="O4" s="290" t="s">
        <v>265</v>
      </c>
      <c r="P4" s="292" t="s">
        <v>435</v>
      </c>
    </row>
    <row r="5" spans="1:17" ht="14.1" customHeight="1">
      <c r="A5" s="293" t="s">
        <v>313</v>
      </c>
      <c r="B5" s="329">
        <v>9118</v>
      </c>
      <c r="C5" s="330">
        <v>20548</v>
      </c>
      <c r="D5" s="330">
        <v>544</v>
      </c>
      <c r="E5" s="330">
        <v>349</v>
      </c>
      <c r="F5" s="330">
        <v>82</v>
      </c>
      <c r="G5" s="330">
        <v>997</v>
      </c>
      <c r="H5" s="330">
        <v>757</v>
      </c>
      <c r="I5" s="330">
        <v>382</v>
      </c>
      <c r="J5" s="330">
        <v>161</v>
      </c>
      <c r="K5" s="330">
        <v>7</v>
      </c>
      <c r="L5" s="330">
        <v>945</v>
      </c>
      <c r="M5" s="330">
        <v>1285</v>
      </c>
      <c r="N5" s="330">
        <v>2296</v>
      </c>
      <c r="O5" s="330">
        <v>799</v>
      </c>
      <c r="P5" s="330">
        <v>514</v>
      </c>
    </row>
    <row r="6" spans="1:17" ht="14.1" customHeight="1">
      <c r="A6" s="89" t="s">
        <v>444</v>
      </c>
      <c r="B6" s="331">
        <v>7449</v>
      </c>
      <c r="C6" s="318">
        <v>21489</v>
      </c>
      <c r="D6" s="318">
        <v>671</v>
      </c>
      <c r="E6" s="318">
        <v>324</v>
      </c>
      <c r="F6" s="318">
        <v>80</v>
      </c>
      <c r="G6" s="318">
        <v>818</v>
      </c>
      <c r="H6" s="318">
        <v>566</v>
      </c>
      <c r="I6" s="318">
        <v>439</v>
      </c>
      <c r="J6" s="318">
        <v>157</v>
      </c>
      <c r="K6" s="318">
        <v>12</v>
      </c>
      <c r="L6" s="318">
        <v>540</v>
      </c>
      <c r="M6" s="318">
        <v>829</v>
      </c>
      <c r="N6" s="318">
        <v>1940</v>
      </c>
      <c r="O6" s="318">
        <v>622</v>
      </c>
      <c r="P6" s="318">
        <v>451</v>
      </c>
    </row>
    <row r="7" spans="1:17" ht="14.1" customHeight="1">
      <c r="A7" s="89" t="s">
        <v>500</v>
      </c>
      <c r="B7" s="331">
        <v>6453</v>
      </c>
      <c r="C7" s="318">
        <v>21302</v>
      </c>
      <c r="D7" s="318">
        <v>676</v>
      </c>
      <c r="E7" s="318">
        <v>265</v>
      </c>
      <c r="F7" s="318">
        <v>179</v>
      </c>
      <c r="G7" s="318">
        <v>614</v>
      </c>
      <c r="H7" s="318">
        <v>566</v>
      </c>
      <c r="I7" s="318">
        <v>316</v>
      </c>
      <c r="J7" s="318">
        <v>145</v>
      </c>
      <c r="K7" s="318">
        <v>11</v>
      </c>
      <c r="L7" s="318">
        <v>560</v>
      </c>
      <c r="M7" s="318">
        <v>785</v>
      </c>
      <c r="N7" s="318">
        <v>2076</v>
      </c>
      <c r="O7" s="318">
        <v>2</v>
      </c>
      <c r="P7" s="318">
        <v>258</v>
      </c>
    </row>
    <row r="8" spans="1:17" ht="9" customHeight="1">
      <c r="A8" s="89"/>
      <c r="B8" s="331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</row>
    <row r="9" spans="1:17" ht="14.1" customHeight="1">
      <c r="A9" s="89" t="s">
        <v>533</v>
      </c>
      <c r="B9" s="331">
        <v>7337</v>
      </c>
      <c r="C9" s="318">
        <v>21456</v>
      </c>
      <c r="D9" s="318">
        <v>833</v>
      </c>
      <c r="E9" s="318">
        <v>590</v>
      </c>
      <c r="F9" s="318">
        <v>252</v>
      </c>
      <c r="G9" s="318">
        <v>752</v>
      </c>
      <c r="H9" s="318">
        <v>627</v>
      </c>
      <c r="I9" s="318">
        <v>322</v>
      </c>
      <c r="J9" s="318">
        <v>151</v>
      </c>
      <c r="K9" s="318">
        <v>12</v>
      </c>
      <c r="L9" s="318">
        <v>919</v>
      </c>
      <c r="M9" s="318">
        <v>724</v>
      </c>
      <c r="N9" s="318">
        <v>1828</v>
      </c>
      <c r="O9" s="318">
        <v>2</v>
      </c>
      <c r="P9" s="318">
        <v>325</v>
      </c>
      <c r="Q9" s="228"/>
    </row>
    <row r="10" spans="1:17" ht="14.1" customHeight="1">
      <c r="A10" s="89" t="s">
        <v>544</v>
      </c>
      <c r="B10" s="331">
        <v>6489</v>
      </c>
      <c r="C10" s="318">
        <v>18750</v>
      </c>
      <c r="D10" s="318">
        <v>651</v>
      </c>
      <c r="E10" s="318">
        <v>568</v>
      </c>
      <c r="F10" s="318">
        <v>226</v>
      </c>
      <c r="G10" s="318">
        <v>578</v>
      </c>
      <c r="H10" s="318">
        <v>534</v>
      </c>
      <c r="I10" s="318">
        <v>258</v>
      </c>
      <c r="J10" s="318">
        <v>143</v>
      </c>
      <c r="K10" s="318">
        <v>10</v>
      </c>
      <c r="L10" s="318">
        <v>676</v>
      </c>
      <c r="M10" s="318">
        <v>445</v>
      </c>
      <c r="N10" s="318">
        <v>1913</v>
      </c>
      <c r="O10" s="318">
        <v>0</v>
      </c>
      <c r="P10" s="318">
        <v>487</v>
      </c>
      <c r="Q10" s="228"/>
    </row>
    <row r="11" spans="1:17" ht="14.1" customHeight="1">
      <c r="A11" s="89" t="s">
        <v>564</v>
      </c>
      <c r="B11" s="331">
        <v>5582</v>
      </c>
      <c r="C11" s="318">
        <v>14065</v>
      </c>
      <c r="D11" s="318">
        <v>755</v>
      </c>
      <c r="E11" s="318">
        <v>196</v>
      </c>
      <c r="F11" s="318">
        <v>142</v>
      </c>
      <c r="G11" s="318">
        <v>489</v>
      </c>
      <c r="H11" s="318">
        <v>555</v>
      </c>
      <c r="I11" s="318">
        <v>257</v>
      </c>
      <c r="J11" s="318">
        <v>118</v>
      </c>
      <c r="K11" s="318">
        <v>14</v>
      </c>
      <c r="L11" s="318">
        <v>665</v>
      </c>
      <c r="M11" s="318">
        <v>503</v>
      </c>
      <c r="N11" s="318">
        <v>1807</v>
      </c>
      <c r="O11" s="318">
        <v>0</v>
      </c>
      <c r="P11" s="318">
        <v>81</v>
      </c>
      <c r="Q11" s="382"/>
    </row>
    <row r="12" spans="1:17" ht="14.1" customHeight="1">
      <c r="A12" s="207" t="s">
        <v>323</v>
      </c>
      <c r="B12" s="331">
        <v>224</v>
      </c>
      <c r="C12" s="318">
        <v>361</v>
      </c>
      <c r="D12" s="318">
        <v>51</v>
      </c>
      <c r="E12" s="318">
        <v>13</v>
      </c>
      <c r="F12" s="318">
        <v>4</v>
      </c>
      <c r="G12" s="318">
        <v>31</v>
      </c>
      <c r="H12" s="318">
        <v>4</v>
      </c>
      <c r="I12" s="318">
        <v>21</v>
      </c>
      <c r="J12" s="318">
        <v>9</v>
      </c>
      <c r="K12" s="318">
        <v>1</v>
      </c>
      <c r="L12" s="318">
        <v>35</v>
      </c>
      <c r="M12" s="318">
        <v>12</v>
      </c>
      <c r="N12" s="318">
        <v>43</v>
      </c>
      <c r="O12" s="318">
        <v>0</v>
      </c>
      <c r="P12" s="318">
        <v>0</v>
      </c>
    </row>
    <row r="13" spans="1:17" ht="14.1" customHeight="1">
      <c r="A13" s="294" t="s">
        <v>127</v>
      </c>
      <c r="B13" s="331">
        <v>85</v>
      </c>
      <c r="C13" s="318">
        <v>1166</v>
      </c>
      <c r="D13" s="318">
        <v>17</v>
      </c>
      <c r="E13" s="318">
        <v>5</v>
      </c>
      <c r="F13" s="318">
        <v>0</v>
      </c>
      <c r="G13" s="318">
        <v>2</v>
      </c>
      <c r="H13" s="318">
        <v>13</v>
      </c>
      <c r="I13" s="318">
        <v>7</v>
      </c>
      <c r="J13" s="318">
        <v>1</v>
      </c>
      <c r="K13" s="318">
        <v>0</v>
      </c>
      <c r="L13" s="318">
        <v>6</v>
      </c>
      <c r="M13" s="318">
        <v>7</v>
      </c>
      <c r="N13" s="318">
        <v>27</v>
      </c>
      <c r="O13" s="318">
        <v>0</v>
      </c>
      <c r="P13" s="318">
        <v>0</v>
      </c>
    </row>
    <row r="14" spans="1:17" ht="14.1" customHeight="1">
      <c r="A14" s="294" t="s">
        <v>128</v>
      </c>
      <c r="B14" s="331">
        <v>42</v>
      </c>
      <c r="C14" s="318">
        <v>31</v>
      </c>
      <c r="D14" s="318">
        <v>2</v>
      </c>
      <c r="E14" s="318">
        <v>3</v>
      </c>
      <c r="F14" s="318">
        <v>3</v>
      </c>
      <c r="G14" s="318">
        <v>1</v>
      </c>
      <c r="H14" s="318">
        <v>0</v>
      </c>
      <c r="I14" s="318">
        <v>1</v>
      </c>
      <c r="J14" s="318">
        <v>0</v>
      </c>
      <c r="K14" s="318">
        <v>0</v>
      </c>
      <c r="L14" s="318">
        <v>1</v>
      </c>
      <c r="M14" s="318">
        <v>3</v>
      </c>
      <c r="N14" s="318">
        <v>28</v>
      </c>
      <c r="O14" s="318">
        <v>0</v>
      </c>
      <c r="P14" s="318">
        <v>0</v>
      </c>
    </row>
    <row r="15" spans="1:17" ht="14.1" customHeight="1">
      <c r="A15" s="294" t="s">
        <v>129</v>
      </c>
      <c r="B15" s="331">
        <v>26</v>
      </c>
      <c r="C15" s="318">
        <v>13</v>
      </c>
      <c r="D15" s="318">
        <v>0</v>
      </c>
      <c r="E15" s="318">
        <v>0</v>
      </c>
      <c r="F15" s="318">
        <v>1</v>
      </c>
      <c r="G15" s="318">
        <v>0</v>
      </c>
      <c r="H15" s="318">
        <v>1</v>
      </c>
      <c r="I15" s="318">
        <v>0</v>
      </c>
      <c r="J15" s="318">
        <v>0</v>
      </c>
      <c r="K15" s="318">
        <v>0</v>
      </c>
      <c r="L15" s="318">
        <v>0</v>
      </c>
      <c r="M15" s="318">
        <v>3</v>
      </c>
      <c r="N15" s="318">
        <v>21</v>
      </c>
      <c r="O15" s="318">
        <v>0</v>
      </c>
      <c r="P15" s="318">
        <v>0</v>
      </c>
    </row>
    <row r="16" spans="1:17" ht="14.1" customHeight="1">
      <c r="A16" s="294" t="s">
        <v>324</v>
      </c>
      <c r="B16" s="331">
        <v>20</v>
      </c>
      <c r="C16" s="318">
        <v>1</v>
      </c>
      <c r="D16" s="332">
        <v>2</v>
      </c>
      <c r="E16" s="318">
        <v>2</v>
      </c>
      <c r="F16" s="318">
        <v>5</v>
      </c>
      <c r="G16" s="318">
        <v>0</v>
      </c>
      <c r="H16" s="318">
        <v>0</v>
      </c>
      <c r="I16" s="318">
        <v>0</v>
      </c>
      <c r="J16" s="318">
        <v>0</v>
      </c>
      <c r="K16" s="318">
        <v>0</v>
      </c>
      <c r="L16" s="318">
        <v>9</v>
      </c>
      <c r="M16" s="318">
        <v>0</v>
      </c>
      <c r="N16" s="318">
        <v>2</v>
      </c>
      <c r="O16" s="318">
        <v>0</v>
      </c>
      <c r="P16" s="318">
        <v>0</v>
      </c>
    </row>
    <row r="17" spans="1:16" ht="14.1" customHeight="1">
      <c r="A17" s="294" t="s">
        <v>130</v>
      </c>
      <c r="B17" s="331">
        <v>85</v>
      </c>
      <c r="C17" s="318">
        <v>97</v>
      </c>
      <c r="D17" s="318">
        <v>3</v>
      </c>
      <c r="E17" s="318">
        <v>7</v>
      </c>
      <c r="F17" s="318">
        <v>2</v>
      </c>
      <c r="G17" s="318">
        <v>0</v>
      </c>
      <c r="H17" s="318">
        <v>0</v>
      </c>
      <c r="I17" s="318">
        <v>1</v>
      </c>
      <c r="J17" s="318">
        <v>0</v>
      </c>
      <c r="K17" s="318">
        <v>0</v>
      </c>
      <c r="L17" s="318">
        <v>0</v>
      </c>
      <c r="M17" s="318">
        <v>3</v>
      </c>
      <c r="N17" s="318">
        <v>69</v>
      </c>
      <c r="O17" s="318">
        <v>0</v>
      </c>
      <c r="P17" s="318">
        <v>0</v>
      </c>
    </row>
    <row r="18" spans="1:16" ht="14.1" customHeight="1">
      <c r="A18" s="294" t="s">
        <v>131</v>
      </c>
      <c r="B18" s="331">
        <v>104</v>
      </c>
      <c r="C18" s="318">
        <v>160</v>
      </c>
      <c r="D18" s="318">
        <v>27</v>
      </c>
      <c r="E18" s="318">
        <v>5</v>
      </c>
      <c r="F18" s="318">
        <v>2</v>
      </c>
      <c r="G18" s="318">
        <v>29</v>
      </c>
      <c r="H18" s="318">
        <v>13</v>
      </c>
      <c r="I18" s="318">
        <v>4</v>
      </c>
      <c r="J18" s="318">
        <v>0</v>
      </c>
      <c r="K18" s="318">
        <v>0</v>
      </c>
      <c r="L18" s="318">
        <v>0</v>
      </c>
      <c r="M18" s="318">
        <v>10</v>
      </c>
      <c r="N18" s="318">
        <v>13</v>
      </c>
      <c r="O18" s="318">
        <v>0</v>
      </c>
      <c r="P18" s="318">
        <v>1</v>
      </c>
    </row>
    <row r="19" spans="1:16" ht="14.1" customHeight="1">
      <c r="A19" s="294" t="s">
        <v>132</v>
      </c>
      <c r="B19" s="331">
        <v>70</v>
      </c>
      <c r="C19" s="318">
        <v>110</v>
      </c>
      <c r="D19" s="318">
        <v>0</v>
      </c>
      <c r="E19" s="318">
        <v>0</v>
      </c>
      <c r="F19" s="318">
        <v>0</v>
      </c>
      <c r="G19" s="318">
        <v>0</v>
      </c>
      <c r="H19" s="318">
        <v>0</v>
      </c>
      <c r="I19" s="318">
        <v>3</v>
      </c>
      <c r="J19" s="318">
        <v>0</v>
      </c>
      <c r="K19" s="318">
        <v>0</v>
      </c>
      <c r="L19" s="318">
        <v>8</v>
      </c>
      <c r="M19" s="318">
        <v>1</v>
      </c>
      <c r="N19" s="318">
        <v>58</v>
      </c>
      <c r="O19" s="318">
        <v>0</v>
      </c>
      <c r="P19" s="318">
        <v>0</v>
      </c>
    </row>
    <row r="20" spans="1:16" ht="14.1" customHeight="1">
      <c r="A20" s="294" t="s">
        <v>271</v>
      </c>
      <c r="B20" s="331">
        <v>53</v>
      </c>
      <c r="C20" s="318">
        <v>55</v>
      </c>
      <c r="D20" s="318">
        <v>0</v>
      </c>
      <c r="E20" s="318">
        <v>1</v>
      </c>
      <c r="F20" s="318">
        <v>1</v>
      </c>
      <c r="G20" s="318">
        <v>0</v>
      </c>
      <c r="H20" s="318">
        <v>0</v>
      </c>
      <c r="I20" s="318">
        <v>0</v>
      </c>
      <c r="J20" s="318">
        <v>0</v>
      </c>
      <c r="K20" s="318">
        <v>0</v>
      </c>
      <c r="L20" s="318">
        <v>3</v>
      </c>
      <c r="M20" s="318">
        <v>3</v>
      </c>
      <c r="N20" s="318">
        <v>45</v>
      </c>
      <c r="O20" s="318">
        <v>0</v>
      </c>
      <c r="P20" s="318">
        <v>0</v>
      </c>
    </row>
    <row r="21" spans="1:16" ht="14.1" customHeight="1">
      <c r="A21" s="294" t="s">
        <v>272</v>
      </c>
      <c r="B21" s="331">
        <v>81</v>
      </c>
      <c r="C21" s="318">
        <v>66</v>
      </c>
      <c r="D21" s="318">
        <v>4</v>
      </c>
      <c r="E21" s="318">
        <v>1</v>
      </c>
      <c r="F21" s="318">
        <v>1</v>
      </c>
      <c r="G21" s="318">
        <v>13</v>
      </c>
      <c r="H21" s="318">
        <v>0</v>
      </c>
      <c r="I21" s="318">
        <v>1</v>
      </c>
      <c r="J21" s="318">
        <v>2</v>
      </c>
      <c r="K21" s="318">
        <v>0</v>
      </c>
      <c r="L21" s="318">
        <v>19</v>
      </c>
      <c r="M21" s="318">
        <v>1</v>
      </c>
      <c r="N21" s="318">
        <v>38</v>
      </c>
      <c r="O21" s="318">
        <v>0</v>
      </c>
      <c r="P21" s="318">
        <v>1</v>
      </c>
    </row>
    <row r="22" spans="1:16" ht="14.1" customHeight="1">
      <c r="A22" s="294" t="s">
        <v>273</v>
      </c>
      <c r="B22" s="331">
        <v>23</v>
      </c>
      <c r="C22" s="318">
        <v>69</v>
      </c>
      <c r="D22" s="318">
        <v>2</v>
      </c>
      <c r="E22" s="318">
        <v>0</v>
      </c>
      <c r="F22" s="318">
        <v>0</v>
      </c>
      <c r="G22" s="318">
        <v>0</v>
      </c>
      <c r="H22" s="318">
        <v>0</v>
      </c>
      <c r="I22" s="318">
        <v>1</v>
      </c>
      <c r="J22" s="318">
        <v>0</v>
      </c>
      <c r="K22" s="318">
        <v>0</v>
      </c>
      <c r="L22" s="318">
        <v>2</v>
      </c>
      <c r="M22" s="318">
        <v>0</v>
      </c>
      <c r="N22" s="318">
        <v>18</v>
      </c>
      <c r="O22" s="318">
        <v>0</v>
      </c>
      <c r="P22" s="318">
        <v>0</v>
      </c>
    </row>
    <row r="23" spans="1:16" ht="14.1" customHeight="1">
      <c r="A23" s="294" t="s">
        <v>274</v>
      </c>
      <c r="B23" s="331">
        <v>161</v>
      </c>
      <c r="C23" s="318">
        <v>302</v>
      </c>
      <c r="D23" s="318">
        <v>38</v>
      </c>
      <c r="E23" s="318">
        <v>1</v>
      </c>
      <c r="F23" s="318">
        <v>1</v>
      </c>
      <c r="G23" s="318">
        <v>0</v>
      </c>
      <c r="H23" s="318">
        <v>0</v>
      </c>
      <c r="I23" s="318">
        <v>11</v>
      </c>
      <c r="J23" s="318">
        <v>1</v>
      </c>
      <c r="K23" s="318">
        <v>0</v>
      </c>
      <c r="L23" s="318">
        <v>27</v>
      </c>
      <c r="M23" s="318">
        <v>4</v>
      </c>
      <c r="N23" s="318">
        <v>68</v>
      </c>
      <c r="O23" s="318">
        <v>0</v>
      </c>
      <c r="P23" s="318">
        <v>10</v>
      </c>
    </row>
    <row r="24" spans="1:16" ht="14.1" customHeight="1">
      <c r="A24" s="294" t="s">
        <v>275</v>
      </c>
      <c r="B24" s="331">
        <v>49</v>
      </c>
      <c r="C24" s="318">
        <v>56</v>
      </c>
      <c r="D24" s="318">
        <v>3</v>
      </c>
      <c r="E24" s="318">
        <v>2</v>
      </c>
      <c r="F24" s="318">
        <v>3</v>
      </c>
      <c r="G24" s="318">
        <v>0</v>
      </c>
      <c r="H24" s="318">
        <v>0</v>
      </c>
      <c r="I24" s="318">
        <v>0</v>
      </c>
      <c r="J24" s="318">
        <v>0</v>
      </c>
      <c r="K24" s="318">
        <v>0</v>
      </c>
      <c r="L24" s="318">
        <v>9</v>
      </c>
      <c r="M24" s="318">
        <v>1</v>
      </c>
      <c r="N24" s="318">
        <v>31</v>
      </c>
      <c r="O24" s="318">
        <v>0</v>
      </c>
      <c r="P24" s="318">
        <v>0</v>
      </c>
    </row>
    <row r="25" spans="1:16" ht="14.1" customHeight="1">
      <c r="A25" s="294" t="s">
        <v>276</v>
      </c>
      <c r="B25" s="331">
        <v>54</v>
      </c>
      <c r="C25" s="318">
        <v>33</v>
      </c>
      <c r="D25" s="318">
        <v>2</v>
      </c>
      <c r="E25" s="318">
        <v>7</v>
      </c>
      <c r="F25" s="318">
        <v>5</v>
      </c>
      <c r="G25" s="318">
        <v>0</v>
      </c>
      <c r="H25" s="318">
        <v>0</v>
      </c>
      <c r="I25" s="318">
        <v>1</v>
      </c>
      <c r="J25" s="318">
        <v>0</v>
      </c>
      <c r="K25" s="318">
        <v>0</v>
      </c>
      <c r="L25" s="318">
        <v>11</v>
      </c>
      <c r="M25" s="318">
        <v>3</v>
      </c>
      <c r="N25" s="318">
        <v>24</v>
      </c>
      <c r="O25" s="318">
        <v>0</v>
      </c>
      <c r="P25" s="318">
        <v>1</v>
      </c>
    </row>
    <row r="26" spans="1:16" ht="14.1" customHeight="1">
      <c r="A26" s="294" t="s">
        <v>277</v>
      </c>
      <c r="B26" s="331">
        <v>52</v>
      </c>
      <c r="C26" s="318">
        <v>62</v>
      </c>
      <c r="D26" s="318">
        <v>4</v>
      </c>
      <c r="E26" s="318">
        <v>1</v>
      </c>
      <c r="F26" s="318">
        <v>1</v>
      </c>
      <c r="G26" s="318">
        <v>1</v>
      </c>
      <c r="H26" s="318">
        <v>1</v>
      </c>
      <c r="I26" s="318">
        <v>0</v>
      </c>
      <c r="J26" s="318">
        <v>0</v>
      </c>
      <c r="K26" s="318">
        <v>0</v>
      </c>
      <c r="L26" s="318">
        <v>11</v>
      </c>
      <c r="M26" s="318">
        <v>5</v>
      </c>
      <c r="N26" s="318">
        <v>28</v>
      </c>
      <c r="O26" s="318">
        <v>0</v>
      </c>
      <c r="P26" s="318">
        <v>0</v>
      </c>
    </row>
    <row r="27" spans="1:16" ht="14.1" customHeight="1">
      <c r="A27" s="294" t="s">
        <v>278</v>
      </c>
      <c r="B27" s="331">
        <v>47</v>
      </c>
      <c r="C27" s="318">
        <v>33</v>
      </c>
      <c r="D27" s="318">
        <v>4</v>
      </c>
      <c r="E27" s="318">
        <v>9</v>
      </c>
      <c r="F27" s="318">
        <v>0</v>
      </c>
      <c r="G27" s="318">
        <v>0</v>
      </c>
      <c r="H27" s="318">
        <v>1</v>
      </c>
      <c r="I27" s="318">
        <v>0</v>
      </c>
      <c r="J27" s="318">
        <v>1</v>
      </c>
      <c r="K27" s="318">
        <v>0</v>
      </c>
      <c r="L27" s="318">
        <v>1</v>
      </c>
      <c r="M27" s="318">
        <v>2</v>
      </c>
      <c r="N27" s="318">
        <v>23</v>
      </c>
      <c r="O27" s="318">
        <v>0</v>
      </c>
      <c r="P27" s="318">
        <v>6</v>
      </c>
    </row>
    <row r="28" spans="1:16" ht="14.1" customHeight="1">
      <c r="A28" s="294" t="s">
        <v>279</v>
      </c>
      <c r="B28" s="331">
        <v>61</v>
      </c>
      <c r="C28" s="318">
        <v>325</v>
      </c>
      <c r="D28" s="318">
        <v>4</v>
      </c>
      <c r="E28" s="318">
        <v>2</v>
      </c>
      <c r="F28" s="318">
        <v>2</v>
      </c>
      <c r="G28" s="318">
        <v>0</v>
      </c>
      <c r="H28" s="318">
        <v>0</v>
      </c>
      <c r="I28" s="318">
        <v>1</v>
      </c>
      <c r="J28" s="318">
        <v>0</v>
      </c>
      <c r="K28" s="318">
        <v>0</v>
      </c>
      <c r="L28" s="318">
        <v>12</v>
      </c>
      <c r="M28" s="318">
        <v>5</v>
      </c>
      <c r="N28" s="318">
        <v>34</v>
      </c>
      <c r="O28" s="318">
        <v>0</v>
      </c>
      <c r="P28" s="318">
        <v>1</v>
      </c>
    </row>
    <row r="29" spans="1:16" ht="14.1" customHeight="1">
      <c r="A29" s="294" t="s">
        <v>325</v>
      </c>
      <c r="B29" s="331">
        <v>69</v>
      </c>
      <c r="C29" s="318">
        <v>101</v>
      </c>
      <c r="D29" s="318">
        <v>5</v>
      </c>
      <c r="E29" s="318">
        <v>0</v>
      </c>
      <c r="F29" s="318">
        <v>0</v>
      </c>
      <c r="G29" s="318">
        <v>24</v>
      </c>
      <c r="H29" s="318">
        <v>1</v>
      </c>
      <c r="I29" s="318">
        <v>0</v>
      </c>
      <c r="J29" s="318">
        <v>0</v>
      </c>
      <c r="K29" s="318">
        <v>0</v>
      </c>
      <c r="L29" s="318">
        <v>3</v>
      </c>
      <c r="M29" s="318">
        <v>1</v>
      </c>
      <c r="N29" s="318">
        <v>35</v>
      </c>
      <c r="O29" s="318">
        <v>0</v>
      </c>
      <c r="P29" s="318">
        <v>0</v>
      </c>
    </row>
    <row r="30" spans="1:16" ht="14.1" customHeight="1">
      <c r="A30" s="294" t="s">
        <v>326</v>
      </c>
      <c r="B30" s="331">
        <v>63</v>
      </c>
      <c r="C30" s="318">
        <v>248</v>
      </c>
      <c r="D30" s="318">
        <v>23</v>
      </c>
      <c r="E30" s="318">
        <v>3</v>
      </c>
      <c r="F30" s="318">
        <v>0</v>
      </c>
      <c r="G30" s="318">
        <v>0</v>
      </c>
      <c r="H30" s="318">
        <v>0</v>
      </c>
      <c r="I30" s="318">
        <v>0</v>
      </c>
      <c r="J30" s="318">
        <v>0</v>
      </c>
      <c r="K30" s="318">
        <v>0</v>
      </c>
      <c r="L30" s="318">
        <v>8</v>
      </c>
      <c r="M30" s="318">
        <v>1</v>
      </c>
      <c r="N30" s="318">
        <v>27</v>
      </c>
      <c r="O30" s="318">
        <v>0</v>
      </c>
      <c r="P30" s="318">
        <v>1</v>
      </c>
    </row>
    <row r="31" spans="1:16" ht="14.1" customHeight="1">
      <c r="A31" s="294" t="s">
        <v>327</v>
      </c>
      <c r="B31" s="331">
        <v>69</v>
      </c>
      <c r="C31" s="318">
        <v>281</v>
      </c>
      <c r="D31" s="318">
        <v>13</v>
      </c>
      <c r="E31" s="318">
        <v>0</v>
      </c>
      <c r="F31" s="318">
        <v>2</v>
      </c>
      <c r="G31" s="318">
        <v>0</v>
      </c>
      <c r="H31" s="318">
        <v>0</v>
      </c>
      <c r="I31" s="318">
        <v>0</v>
      </c>
      <c r="J31" s="318">
        <v>0</v>
      </c>
      <c r="K31" s="318">
        <v>0</v>
      </c>
      <c r="L31" s="318">
        <v>11</v>
      </c>
      <c r="M31" s="318">
        <v>5</v>
      </c>
      <c r="N31" s="318">
        <v>38</v>
      </c>
      <c r="O31" s="318">
        <v>0</v>
      </c>
      <c r="P31" s="318">
        <v>0</v>
      </c>
    </row>
    <row r="32" spans="1:16" ht="14.1" customHeight="1">
      <c r="A32" s="294" t="s">
        <v>328</v>
      </c>
      <c r="B32" s="331">
        <v>40</v>
      </c>
      <c r="C32" s="318">
        <v>46</v>
      </c>
      <c r="D32" s="318">
        <v>1</v>
      </c>
      <c r="E32" s="318">
        <v>0</v>
      </c>
      <c r="F32" s="318">
        <v>0</v>
      </c>
      <c r="G32" s="318">
        <v>0</v>
      </c>
      <c r="H32" s="318">
        <v>0</v>
      </c>
      <c r="I32" s="318">
        <v>1</v>
      </c>
      <c r="J32" s="318">
        <v>0</v>
      </c>
      <c r="K32" s="318">
        <v>0</v>
      </c>
      <c r="L32" s="318">
        <v>5</v>
      </c>
      <c r="M32" s="318">
        <v>1</v>
      </c>
      <c r="N32" s="318">
        <v>32</v>
      </c>
      <c r="O32" s="318">
        <v>0</v>
      </c>
      <c r="P32" s="318">
        <v>0</v>
      </c>
    </row>
    <row r="33" spans="1:16" ht="14.1" customHeight="1">
      <c r="A33" s="207" t="s">
        <v>329</v>
      </c>
      <c r="B33" s="331">
        <v>62</v>
      </c>
      <c r="C33" s="318">
        <v>35</v>
      </c>
      <c r="D33" s="318">
        <v>5</v>
      </c>
      <c r="E33" s="318">
        <v>2</v>
      </c>
      <c r="F33" s="318">
        <v>0</v>
      </c>
      <c r="G33" s="318">
        <v>0</v>
      </c>
      <c r="H33" s="318">
        <v>1</v>
      </c>
      <c r="I33" s="318">
        <v>0</v>
      </c>
      <c r="J33" s="318">
        <v>1</v>
      </c>
      <c r="K33" s="318">
        <v>0</v>
      </c>
      <c r="L33" s="318">
        <v>0</v>
      </c>
      <c r="M33" s="318">
        <v>2</v>
      </c>
      <c r="N33" s="318">
        <v>50</v>
      </c>
      <c r="O33" s="318">
        <v>0</v>
      </c>
      <c r="P33" s="318">
        <v>1</v>
      </c>
    </row>
    <row r="34" spans="1:16" ht="14.1" customHeight="1">
      <c r="A34" s="207" t="s">
        <v>330</v>
      </c>
      <c r="B34" s="331">
        <v>37</v>
      </c>
      <c r="C34" s="318">
        <v>43</v>
      </c>
      <c r="D34" s="318">
        <v>5</v>
      </c>
      <c r="E34" s="318">
        <v>1</v>
      </c>
      <c r="F34" s="318">
        <v>1</v>
      </c>
      <c r="G34" s="318">
        <v>0</v>
      </c>
      <c r="H34" s="318">
        <v>0</v>
      </c>
      <c r="I34" s="318">
        <v>0</v>
      </c>
      <c r="J34" s="318">
        <v>0</v>
      </c>
      <c r="K34" s="318">
        <v>0</v>
      </c>
      <c r="L34" s="318">
        <v>7</v>
      </c>
      <c r="M34" s="318">
        <v>2</v>
      </c>
      <c r="N34" s="318">
        <v>18</v>
      </c>
      <c r="O34" s="318">
        <v>0</v>
      </c>
      <c r="P34" s="318">
        <v>3</v>
      </c>
    </row>
    <row r="35" spans="1:16" ht="14.1" customHeight="1">
      <c r="A35" s="207" t="s">
        <v>331</v>
      </c>
      <c r="B35" s="331">
        <v>45</v>
      </c>
      <c r="C35" s="318">
        <v>22</v>
      </c>
      <c r="D35" s="318">
        <v>8</v>
      </c>
      <c r="E35" s="318">
        <v>0</v>
      </c>
      <c r="F35" s="318">
        <v>0</v>
      </c>
      <c r="G35" s="318">
        <v>0</v>
      </c>
      <c r="H35" s="318">
        <v>0</v>
      </c>
      <c r="I35" s="318">
        <v>0</v>
      </c>
      <c r="J35" s="318">
        <v>0</v>
      </c>
      <c r="K35" s="318">
        <v>0</v>
      </c>
      <c r="L35" s="318">
        <v>10</v>
      </c>
      <c r="M35" s="318">
        <v>1</v>
      </c>
      <c r="N35" s="318">
        <v>26</v>
      </c>
      <c r="O35" s="318">
        <v>0</v>
      </c>
      <c r="P35" s="318">
        <v>0</v>
      </c>
    </row>
    <row r="36" spans="1:16" ht="14.1" customHeight="1">
      <c r="A36" s="207" t="s">
        <v>332</v>
      </c>
      <c r="B36" s="331">
        <v>45</v>
      </c>
      <c r="C36" s="318">
        <v>32</v>
      </c>
      <c r="D36" s="318">
        <v>1</v>
      </c>
      <c r="E36" s="318">
        <v>0</v>
      </c>
      <c r="F36" s="318">
        <v>1</v>
      </c>
      <c r="G36" s="318">
        <v>0</v>
      </c>
      <c r="H36" s="318">
        <v>0</v>
      </c>
      <c r="I36" s="318">
        <v>0</v>
      </c>
      <c r="J36" s="318">
        <v>1</v>
      </c>
      <c r="K36" s="318">
        <v>0</v>
      </c>
      <c r="L36" s="318">
        <v>13</v>
      </c>
      <c r="M36" s="318">
        <v>3</v>
      </c>
      <c r="N36" s="318">
        <v>26</v>
      </c>
      <c r="O36" s="318">
        <v>0</v>
      </c>
      <c r="P36" s="318">
        <v>0</v>
      </c>
    </row>
    <row r="37" spans="1:16" ht="14.1" customHeight="1">
      <c r="A37" s="207" t="s">
        <v>333</v>
      </c>
      <c r="B37" s="331">
        <v>30</v>
      </c>
      <c r="C37" s="318">
        <v>53</v>
      </c>
      <c r="D37" s="318">
        <v>2</v>
      </c>
      <c r="E37" s="318">
        <v>0</v>
      </c>
      <c r="F37" s="318">
        <v>0</v>
      </c>
      <c r="G37" s="318">
        <v>1</v>
      </c>
      <c r="H37" s="318">
        <v>0</v>
      </c>
      <c r="I37" s="318">
        <v>0</v>
      </c>
      <c r="J37" s="318">
        <v>0</v>
      </c>
      <c r="K37" s="318">
        <v>0</v>
      </c>
      <c r="L37" s="318">
        <v>5</v>
      </c>
      <c r="M37" s="318">
        <v>6</v>
      </c>
      <c r="N37" s="318">
        <v>16</v>
      </c>
      <c r="O37" s="318">
        <v>0</v>
      </c>
      <c r="P37" s="318">
        <v>0</v>
      </c>
    </row>
    <row r="38" spans="1:16" ht="14.1" customHeight="1">
      <c r="A38" s="207" t="s">
        <v>334</v>
      </c>
      <c r="B38" s="331">
        <v>80</v>
      </c>
      <c r="C38" s="318">
        <v>430</v>
      </c>
      <c r="D38" s="318">
        <v>22</v>
      </c>
      <c r="E38" s="318">
        <v>7</v>
      </c>
      <c r="F38" s="318">
        <v>6</v>
      </c>
      <c r="G38" s="318">
        <v>2</v>
      </c>
      <c r="H38" s="318">
        <v>1</v>
      </c>
      <c r="I38" s="318">
        <v>0</v>
      </c>
      <c r="J38" s="318">
        <v>1</v>
      </c>
      <c r="K38" s="318">
        <v>0</v>
      </c>
      <c r="L38" s="318">
        <v>12</v>
      </c>
      <c r="M38" s="318">
        <v>3</v>
      </c>
      <c r="N38" s="318">
        <v>25</v>
      </c>
      <c r="O38" s="318">
        <v>0</v>
      </c>
      <c r="P38" s="318">
        <v>1</v>
      </c>
    </row>
    <row r="39" spans="1:16" ht="14.1" customHeight="1">
      <c r="A39" s="207" t="s">
        <v>335</v>
      </c>
      <c r="B39" s="331">
        <v>195</v>
      </c>
      <c r="C39" s="318">
        <v>184</v>
      </c>
      <c r="D39" s="318">
        <v>34</v>
      </c>
      <c r="E39" s="318">
        <v>1</v>
      </c>
      <c r="F39" s="318">
        <v>0</v>
      </c>
      <c r="G39" s="318">
        <v>26</v>
      </c>
      <c r="H39" s="318">
        <v>9</v>
      </c>
      <c r="I39" s="318">
        <v>6</v>
      </c>
      <c r="J39" s="318">
        <v>12</v>
      </c>
      <c r="K39" s="318">
        <v>1</v>
      </c>
      <c r="L39" s="318">
        <v>33</v>
      </c>
      <c r="M39" s="318">
        <v>3</v>
      </c>
      <c r="N39" s="318">
        <v>68</v>
      </c>
      <c r="O39" s="318">
        <v>0</v>
      </c>
      <c r="P39" s="318">
        <v>2</v>
      </c>
    </row>
    <row r="40" spans="1:16" ht="14.1" customHeight="1">
      <c r="A40" s="207" t="s">
        <v>336</v>
      </c>
      <c r="B40" s="331">
        <v>48</v>
      </c>
      <c r="C40" s="318">
        <v>20</v>
      </c>
      <c r="D40" s="318">
        <v>0</v>
      </c>
      <c r="E40" s="318">
        <v>0</v>
      </c>
      <c r="F40" s="318">
        <v>0</v>
      </c>
      <c r="G40" s="318">
        <v>0</v>
      </c>
      <c r="H40" s="318">
        <v>0</v>
      </c>
      <c r="I40" s="318">
        <v>0</v>
      </c>
      <c r="J40" s="318">
        <v>0</v>
      </c>
      <c r="K40" s="318">
        <v>0</v>
      </c>
      <c r="L40" s="318">
        <v>13</v>
      </c>
      <c r="M40" s="318">
        <v>0</v>
      </c>
      <c r="N40" s="318">
        <v>35</v>
      </c>
      <c r="O40" s="318">
        <v>0</v>
      </c>
      <c r="P40" s="318">
        <v>0</v>
      </c>
    </row>
    <row r="41" spans="1:16" ht="14.1" customHeight="1">
      <c r="A41" s="207" t="s">
        <v>337</v>
      </c>
      <c r="B41" s="331">
        <v>35</v>
      </c>
      <c r="C41" s="318">
        <v>14</v>
      </c>
      <c r="D41" s="318">
        <v>1</v>
      </c>
      <c r="E41" s="318">
        <v>1</v>
      </c>
      <c r="F41" s="318">
        <v>2</v>
      </c>
      <c r="G41" s="318">
        <v>0</v>
      </c>
      <c r="H41" s="318">
        <v>0</v>
      </c>
      <c r="I41" s="318">
        <v>0</v>
      </c>
      <c r="J41" s="318">
        <v>0</v>
      </c>
      <c r="K41" s="318">
        <v>0</v>
      </c>
      <c r="L41" s="318">
        <v>19</v>
      </c>
      <c r="M41" s="318">
        <v>3</v>
      </c>
      <c r="N41" s="318">
        <v>9</v>
      </c>
      <c r="O41" s="318">
        <v>0</v>
      </c>
      <c r="P41" s="318">
        <v>0</v>
      </c>
    </row>
    <row r="42" spans="1:16" ht="14.1" customHeight="1">
      <c r="A42" s="207" t="s">
        <v>338</v>
      </c>
      <c r="B42" s="331">
        <v>100</v>
      </c>
      <c r="C42" s="318">
        <v>37</v>
      </c>
      <c r="D42" s="318">
        <v>17</v>
      </c>
      <c r="E42" s="318">
        <v>2</v>
      </c>
      <c r="F42" s="318">
        <v>5</v>
      </c>
      <c r="G42" s="318">
        <v>5</v>
      </c>
      <c r="H42" s="318">
        <v>4</v>
      </c>
      <c r="I42" s="318">
        <v>4</v>
      </c>
      <c r="J42" s="318">
        <v>2</v>
      </c>
      <c r="K42" s="318">
        <v>0</v>
      </c>
      <c r="L42" s="318">
        <v>7</v>
      </c>
      <c r="M42" s="318">
        <v>4</v>
      </c>
      <c r="N42" s="318">
        <v>49</v>
      </c>
      <c r="O42" s="318">
        <v>0</v>
      </c>
      <c r="P42" s="318">
        <v>1</v>
      </c>
    </row>
    <row r="43" spans="1:16" ht="14.1" customHeight="1">
      <c r="A43" s="207" t="s">
        <v>339</v>
      </c>
      <c r="B43" s="331">
        <v>707</v>
      </c>
      <c r="C43" s="318">
        <v>835</v>
      </c>
      <c r="D43" s="318">
        <v>102</v>
      </c>
      <c r="E43" s="318">
        <v>18</v>
      </c>
      <c r="F43" s="318">
        <v>20</v>
      </c>
      <c r="G43" s="318">
        <v>120</v>
      </c>
      <c r="H43" s="318">
        <v>68</v>
      </c>
      <c r="I43" s="318">
        <v>79</v>
      </c>
      <c r="J43" s="318">
        <v>39</v>
      </c>
      <c r="K43" s="318">
        <v>9</v>
      </c>
      <c r="L43" s="318">
        <v>41</v>
      </c>
      <c r="M43" s="318">
        <v>48</v>
      </c>
      <c r="N43" s="318">
        <v>155</v>
      </c>
      <c r="O43" s="318">
        <v>0</v>
      </c>
      <c r="P43" s="318">
        <v>8</v>
      </c>
    </row>
    <row r="44" spans="1:16" ht="14.1" customHeight="1">
      <c r="A44" s="207" t="s">
        <v>340</v>
      </c>
      <c r="B44" s="331">
        <v>260</v>
      </c>
      <c r="C44" s="318">
        <v>1260</v>
      </c>
      <c r="D44" s="318">
        <v>36</v>
      </c>
      <c r="E44" s="318">
        <v>10</v>
      </c>
      <c r="F44" s="318">
        <v>7</v>
      </c>
      <c r="G44" s="318">
        <v>2</v>
      </c>
      <c r="H44" s="318">
        <v>5</v>
      </c>
      <c r="I44" s="318">
        <v>3</v>
      </c>
      <c r="J44" s="318">
        <v>4</v>
      </c>
      <c r="K44" s="318">
        <v>1</v>
      </c>
      <c r="L44" s="318">
        <v>45</v>
      </c>
      <c r="M44" s="318">
        <v>28</v>
      </c>
      <c r="N44" s="318">
        <v>109</v>
      </c>
      <c r="O44" s="318">
        <v>0</v>
      </c>
      <c r="P44" s="318">
        <v>10</v>
      </c>
    </row>
    <row r="45" spans="1:16" ht="14.1" customHeight="1">
      <c r="A45" s="207" t="s">
        <v>341</v>
      </c>
      <c r="B45" s="331">
        <v>343</v>
      </c>
      <c r="C45" s="318">
        <v>758</v>
      </c>
      <c r="D45" s="318">
        <v>24</v>
      </c>
      <c r="E45" s="318">
        <v>14</v>
      </c>
      <c r="F45" s="318">
        <v>11</v>
      </c>
      <c r="G45" s="318">
        <v>84</v>
      </c>
      <c r="H45" s="318">
        <v>9</v>
      </c>
      <c r="I45" s="318">
        <v>5</v>
      </c>
      <c r="J45" s="318">
        <v>5</v>
      </c>
      <c r="K45" s="318">
        <v>0</v>
      </c>
      <c r="L45" s="318">
        <v>61</v>
      </c>
      <c r="M45" s="318">
        <v>11</v>
      </c>
      <c r="N45" s="318">
        <v>114</v>
      </c>
      <c r="O45" s="318">
        <v>0</v>
      </c>
      <c r="P45" s="318">
        <v>5</v>
      </c>
    </row>
    <row r="46" spans="1:16" ht="14.1" customHeight="1">
      <c r="A46" s="207" t="s">
        <v>342</v>
      </c>
      <c r="B46" s="331">
        <v>251</v>
      </c>
      <c r="C46" s="318">
        <v>602</v>
      </c>
      <c r="D46" s="318">
        <v>24</v>
      </c>
      <c r="E46" s="318">
        <v>0</v>
      </c>
      <c r="F46" s="318">
        <v>3</v>
      </c>
      <c r="G46" s="318">
        <v>21</v>
      </c>
      <c r="H46" s="318">
        <v>10</v>
      </c>
      <c r="I46" s="318">
        <v>24</v>
      </c>
      <c r="J46" s="318">
        <v>18</v>
      </c>
      <c r="K46" s="318">
        <v>1</v>
      </c>
      <c r="L46" s="318">
        <v>4</v>
      </c>
      <c r="M46" s="318">
        <v>27</v>
      </c>
      <c r="N46" s="318">
        <v>115</v>
      </c>
      <c r="O46" s="318">
        <v>0</v>
      </c>
      <c r="P46" s="318">
        <v>4</v>
      </c>
    </row>
    <row r="47" spans="1:16" ht="14.1" customHeight="1">
      <c r="A47" s="207" t="s">
        <v>343</v>
      </c>
      <c r="B47" s="331">
        <v>259</v>
      </c>
      <c r="C47" s="318">
        <v>489</v>
      </c>
      <c r="D47" s="318">
        <v>24</v>
      </c>
      <c r="E47" s="318">
        <v>5</v>
      </c>
      <c r="F47" s="318">
        <v>6</v>
      </c>
      <c r="G47" s="318">
        <v>24</v>
      </c>
      <c r="H47" s="318">
        <v>107</v>
      </c>
      <c r="I47" s="318">
        <v>1</v>
      </c>
      <c r="J47" s="318">
        <v>2</v>
      </c>
      <c r="K47" s="318">
        <v>0</v>
      </c>
      <c r="L47" s="318">
        <v>9</v>
      </c>
      <c r="M47" s="318">
        <v>32</v>
      </c>
      <c r="N47" s="318">
        <v>46</v>
      </c>
      <c r="O47" s="318">
        <v>0</v>
      </c>
      <c r="P47" s="318">
        <v>3</v>
      </c>
    </row>
    <row r="48" spans="1:16" ht="14.1" customHeight="1">
      <c r="A48" s="295" t="s">
        <v>344</v>
      </c>
      <c r="B48" s="331">
        <v>1043</v>
      </c>
      <c r="C48" s="318">
        <v>3209</v>
      </c>
      <c r="D48" s="318">
        <v>184</v>
      </c>
      <c r="E48" s="318">
        <v>50</v>
      </c>
      <c r="F48" s="318">
        <v>29</v>
      </c>
      <c r="G48" s="318">
        <v>84</v>
      </c>
      <c r="H48" s="318">
        <v>246</v>
      </c>
      <c r="I48" s="318">
        <v>24</v>
      </c>
      <c r="J48" s="318">
        <v>6</v>
      </c>
      <c r="K48" s="318">
        <v>0</v>
      </c>
      <c r="L48" s="318">
        <v>186</v>
      </c>
      <c r="M48" s="318">
        <v>74</v>
      </c>
      <c r="N48" s="318">
        <v>147</v>
      </c>
      <c r="O48" s="318">
        <v>0</v>
      </c>
      <c r="P48" s="318">
        <v>13</v>
      </c>
    </row>
    <row r="49" spans="1:16" ht="14.1" customHeight="1">
      <c r="A49" s="342" t="s">
        <v>502</v>
      </c>
      <c r="B49" s="331">
        <v>564</v>
      </c>
      <c r="C49" s="318">
        <v>2426</v>
      </c>
      <c r="D49" s="318">
        <v>61</v>
      </c>
      <c r="E49" s="318">
        <v>23</v>
      </c>
      <c r="F49" s="318">
        <v>18</v>
      </c>
      <c r="G49" s="318">
        <v>19</v>
      </c>
      <c r="H49" s="318">
        <v>61</v>
      </c>
      <c r="I49" s="318">
        <v>58</v>
      </c>
      <c r="J49" s="318">
        <v>13</v>
      </c>
      <c r="K49" s="318">
        <v>1</v>
      </c>
      <c r="L49" s="318">
        <v>19</v>
      </c>
      <c r="M49" s="318">
        <v>185</v>
      </c>
      <c r="N49" s="318">
        <v>97</v>
      </c>
      <c r="O49" s="318">
        <v>0</v>
      </c>
      <c r="P49" s="318">
        <v>9</v>
      </c>
    </row>
    <row r="50" spans="1:16" ht="0.6" customHeight="1" thickBot="1">
      <c r="A50" s="296"/>
      <c r="B50" s="333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</row>
    <row r="51" spans="1:16" ht="15.6" customHeight="1">
      <c r="A51" s="52" t="s">
        <v>268</v>
      </c>
      <c r="I51" s="170" t="s">
        <v>269</v>
      </c>
    </row>
  </sheetData>
  <mergeCells count="6">
    <mergeCell ref="A1:H1"/>
    <mergeCell ref="I1:P1"/>
    <mergeCell ref="A3:A4"/>
    <mergeCell ref="B3:C3"/>
    <mergeCell ref="D3:H3"/>
    <mergeCell ref="I3:P3"/>
  </mergeCells>
  <phoneticPr fontId="7" type="noConversion"/>
  <printOptions horizontalCentered="1"/>
  <pageMargins left="0.59055118110236227" right="0.59055118110236227" top="0.59055118110236227" bottom="0.59055118110236227" header="0.27559055118110237" footer="0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J2:L55"/>
  <sheetViews>
    <sheetView showGridLines="0" topLeftCell="A13" workbookViewId="0">
      <selection activeCell="I28" sqref="I28"/>
    </sheetView>
  </sheetViews>
  <sheetFormatPr defaultColWidth="9" defaultRowHeight="16.2"/>
  <cols>
    <col min="1" max="10" width="9" style="23"/>
    <col min="11" max="11" width="10.88671875" style="23" bestFit="1" customWidth="1"/>
    <col min="12" max="16384" width="9" style="23"/>
  </cols>
  <sheetData>
    <row r="2" spans="10:12">
      <c r="J2" s="22" t="s">
        <v>8</v>
      </c>
      <c r="K2" s="22" t="s">
        <v>9</v>
      </c>
      <c r="L2" s="22" t="s">
        <v>10</v>
      </c>
    </row>
    <row r="3" spans="10:12">
      <c r="J3" s="23">
        <v>87</v>
      </c>
      <c r="K3" s="11">
        <v>12457</v>
      </c>
      <c r="L3" s="11">
        <v>22347</v>
      </c>
    </row>
    <row r="4" spans="10:12">
      <c r="J4" s="23">
        <v>88</v>
      </c>
      <c r="K4" s="11">
        <v>12732</v>
      </c>
      <c r="L4" s="12">
        <v>21830</v>
      </c>
    </row>
    <row r="5" spans="10:12">
      <c r="J5" s="23">
        <v>89</v>
      </c>
      <c r="K5" s="11">
        <v>16311</v>
      </c>
      <c r="L5" s="12">
        <v>20505</v>
      </c>
    </row>
    <row r="6" spans="10:12">
      <c r="J6" s="23">
        <v>90</v>
      </c>
      <c r="K6" s="11">
        <v>16807</v>
      </c>
      <c r="L6" s="12">
        <v>18627</v>
      </c>
    </row>
    <row r="7" spans="10:12">
      <c r="J7" s="23">
        <v>91</v>
      </c>
      <c r="K7" s="11">
        <v>17500</v>
      </c>
      <c r="L7" s="12">
        <v>20923</v>
      </c>
    </row>
    <row r="8" spans="10:12">
      <c r="J8" s="23">
        <v>92</v>
      </c>
      <c r="K8" s="11">
        <v>18707</v>
      </c>
      <c r="L8" s="12">
        <v>17842</v>
      </c>
    </row>
    <row r="9" spans="10:12">
      <c r="J9" s="23">
        <v>93</v>
      </c>
      <c r="K9" s="11">
        <v>19719</v>
      </c>
      <c r="L9" s="12">
        <v>17377</v>
      </c>
    </row>
    <row r="10" spans="10:12">
      <c r="J10" s="23">
        <v>94</v>
      </c>
      <c r="K10" s="11">
        <v>20137</v>
      </c>
      <c r="L10" s="12">
        <v>16881</v>
      </c>
    </row>
    <row r="11" spans="10:12">
      <c r="J11" s="23">
        <v>95</v>
      </c>
      <c r="K11" s="11">
        <v>20294</v>
      </c>
      <c r="L11" s="12">
        <v>16983</v>
      </c>
    </row>
    <row r="12" spans="10:12">
      <c r="J12" s="23">
        <v>96</v>
      </c>
      <c r="K12" s="11">
        <v>20031</v>
      </c>
      <c r="L12" s="12">
        <v>15145</v>
      </c>
    </row>
    <row r="13" spans="10:12">
      <c r="J13" s="23">
        <v>97</v>
      </c>
      <c r="K13" s="11">
        <v>19826</v>
      </c>
      <c r="L13" s="11">
        <v>15367</v>
      </c>
    </row>
    <row r="14" spans="10:12">
      <c r="J14" s="23">
        <v>98</v>
      </c>
      <c r="K14" s="11">
        <v>19500</v>
      </c>
      <c r="L14" s="11">
        <v>15704</v>
      </c>
    </row>
    <row r="15" spans="10:12">
      <c r="J15" s="23">
        <v>99</v>
      </c>
      <c r="K15" s="11">
        <v>19600</v>
      </c>
      <c r="L15" s="11">
        <v>15364</v>
      </c>
    </row>
    <row r="17" spans="10:12">
      <c r="J17" s="22" t="s">
        <v>8</v>
      </c>
      <c r="K17" s="22" t="s">
        <v>11</v>
      </c>
      <c r="L17" s="23" t="s">
        <v>52</v>
      </c>
    </row>
    <row r="18" spans="10:12">
      <c r="J18" s="23">
        <v>87</v>
      </c>
      <c r="K18" s="11">
        <v>12457</v>
      </c>
      <c r="L18" s="11">
        <v>289</v>
      </c>
    </row>
    <row r="19" spans="10:12">
      <c r="J19" s="23">
        <v>88</v>
      </c>
      <c r="K19" s="11">
        <v>12732</v>
      </c>
      <c r="L19" s="11">
        <v>292</v>
      </c>
    </row>
    <row r="20" spans="10:12">
      <c r="J20" s="23">
        <v>89</v>
      </c>
      <c r="K20" s="11">
        <v>16311</v>
      </c>
      <c r="L20" s="11">
        <v>387</v>
      </c>
    </row>
    <row r="21" spans="10:12">
      <c r="J21" s="23">
        <v>90</v>
      </c>
      <c r="K21" s="11">
        <v>16807</v>
      </c>
      <c r="L21" s="11">
        <v>395</v>
      </c>
    </row>
    <row r="22" spans="10:12">
      <c r="J22" s="23">
        <v>91</v>
      </c>
      <c r="K22" s="11">
        <v>17500</v>
      </c>
      <c r="L22" s="11">
        <v>423</v>
      </c>
    </row>
    <row r="23" spans="10:12">
      <c r="J23" s="23">
        <v>92</v>
      </c>
      <c r="K23" s="11">
        <v>18707</v>
      </c>
      <c r="L23" s="11">
        <v>457</v>
      </c>
    </row>
    <row r="24" spans="10:12">
      <c r="J24" s="23">
        <v>93</v>
      </c>
      <c r="K24" s="11">
        <v>19719</v>
      </c>
      <c r="L24" s="11">
        <v>490</v>
      </c>
    </row>
    <row r="25" spans="10:12">
      <c r="J25" s="23">
        <v>94</v>
      </c>
      <c r="K25" s="11">
        <v>20137</v>
      </c>
      <c r="L25" s="11">
        <v>507</v>
      </c>
    </row>
    <row r="26" spans="10:12">
      <c r="J26" s="23">
        <v>95</v>
      </c>
      <c r="K26" s="11">
        <v>20294</v>
      </c>
      <c r="L26" s="11">
        <v>519</v>
      </c>
    </row>
    <row r="27" spans="10:12">
      <c r="J27" s="23">
        <v>96</v>
      </c>
      <c r="K27" s="11">
        <v>20031</v>
      </c>
      <c r="L27" s="11">
        <v>513</v>
      </c>
    </row>
    <row r="28" spans="10:12">
      <c r="J28" s="23">
        <v>97</v>
      </c>
      <c r="K28" s="11">
        <v>19826</v>
      </c>
      <c r="L28" s="11">
        <v>507</v>
      </c>
    </row>
    <row r="29" spans="10:12">
      <c r="J29" s="23">
        <v>98</v>
      </c>
      <c r="K29" s="11">
        <v>19500</v>
      </c>
      <c r="L29" s="11">
        <v>502</v>
      </c>
    </row>
    <row r="30" spans="10:12">
      <c r="J30" s="23">
        <v>99</v>
      </c>
      <c r="K30" s="11">
        <v>19600</v>
      </c>
      <c r="L30" s="11">
        <v>510</v>
      </c>
    </row>
    <row r="42" spans="10:12">
      <c r="J42" s="22" t="s">
        <v>8</v>
      </c>
      <c r="K42" s="22" t="s">
        <v>38</v>
      </c>
      <c r="L42" s="22" t="s">
        <v>39</v>
      </c>
    </row>
    <row r="43" spans="10:12">
      <c r="J43" s="23">
        <v>87</v>
      </c>
      <c r="K43" s="11">
        <v>16110</v>
      </c>
      <c r="L43" s="11">
        <v>55271</v>
      </c>
    </row>
    <row r="44" spans="10:12">
      <c r="J44" s="23">
        <v>88</v>
      </c>
      <c r="K44" s="11">
        <v>28013</v>
      </c>
      <c r="L44" s="12">
        <v>49727</v>
      </c>
    </row>
    <row r="45" spans="10:12">
      <c r="J45" s="23">
        <v>89</v>
      </c>
      <c r="K45" s="11">
        <v>49234</v>
      </c>
      <c r="L45" s="12">
        <v>39920</v>
      </c>
    </row>
    <row r="46" spans="10:12">
      <c r="J46" s="23">
        <v>90</v>
      </c>
      <c r="K46" s="11">
        <v>65827</v>
      </c>
      <c r="L46" s="12">
        <v>30364</v>
      </c>
    </row>
    <row r="47" spans="10:12">
      <c r="J47" s="23">
        <v>91</v>
      </c>
      <c r="K47" s="11">
        <v>80540</v>
      </c>
      <c r="L47" s="12">
        <v>22397</v>
      </c>
    </row>
    <row r="48" spans="10:12">
      <c r="J48" s="23">
        <v>92</v>
      </c>
      <c r="K48" s="11">
        <v>87925</v>
      </c>
      <c r="L48" s="12">
        <v>17218</v>
      </c>
    </row>
    <row r="49" spans="10:12">
      <c r="J49" s="23">
        <v>93</v>
      </c>
      <c r="K49" s="11">
        <v>91869</v>
      </c>
      <c r="L49" s="12">
        <v>13916</v>
      </c>
    </row>
    <row r="50" spans="10:12">
      <c r="J50" s="23">
        <v>94</v>
      </c>
      <c r="K50" s="11">
        <v>93799</v>
      </c>
      <c r="L50" s="12">
        <v>11327</v>
      </c>
    </row>
    <row r="51" spans="10:12">
      <c r="J51" s="23">
        <v>95</v>
      </c>
      <c r="K51" s="11">
        <v>94146</v>
      </c>
      <c r="L51" s="12">
        <v>10764</v>
      </c>
    </row>
    <row r="52" spans="10:12">
      <c r="J52" s="23">
        <v>96</v>
      </c>
      <c r="K52" s="11">
        <v>93067</v>
      </c>
      <c r="L52" s="12">
        <v>10589</v>
      </c>
    </row>
    <row r="53" spans="10:12">
      <c r="J53" s="23">
        <v>97</v>
      </c>
      <c r="K53" s="11">
        <v>93667</v>
      </c>
      <c r="L53" s="11">
        <v>9873</v>
      </c>
    </row>
    <row r="54" spans="10:12">
      <c r="J54" s="23">
        <v>98</v>
      </c>
      <c r="K54" s="11">
        <v>94609</v>
      </c>
      <c r="L54" s="11">
        <v>9231</v>
      </c>
    </row>
    <row r="55" spans="10:12">
      <c r="J55" s="23">
        <v>99</v>
      </c>
      <c r="K55" s="11">
        <v>95537</v>
      </c>
      <c r="L55" s="11">
        <v>8652</v>
      </c>
    </row>
  </sheetData>
  <phoneticPr fontId="13" type="noConversion"/>
  <pageMargins left="0.78740157480314965" right="0.78740157480314965" top="1.3779527559055118" bottom="1.3779527559055118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186"/>
  <sheetViews>
    <sheetView showGridLines="0" view="pageBreakPreview" zoomScaleNormal="100" zoomScaleSheetLayoutView="100" workbookViewId="0">
      <pane xSplit="1" ySplit="7" topLeftCell="B19" activePane="bottomRight" state="frozen"/>
      <selection activeCell="G18" sqref="G18"/>
      <selection pane="topRight" activeCell="G18" sqref="G18"/>
      <selection pane="bottomLeft" activeCell="G18" sqref="G18"/>
      <selection pane="bottomRight" activeCell="M19" sqref="M19"/>
    </sheetView>
  </sheetViews>
  <sheetFormatPr defaultColWidth="9" defaultRowHeight="16.2"/>
  <cols>
    <col min="1" max="1" width="18.77734375" style="6" customWidth="1"/>
    <col min="2" max="2" width="7.21875" style="6" customWidth="1"/>
    <col min="3" max="3" width="7" style="6" customWidth="1"/>
    <col min="4" max="4" width="6.88671875" style="6" customWidth="1"/>
    <col min="5" max="6" width="6.33203125" style="6" customWidth="1"/>
    <col min="7" max="7" width="6.88671875" style="6" customWidth="1"/>
    <col min="8" max="9" width="6.33203125" style="6" customWidth="1"/>
    <col min="10" max="10" width="6.88671875" style="6" customWidth="1"/>
    <col min="11" max="12" width="6.33203125" style="6" customWidth="1"/>
    <col min="13" max="13" width="6.88671875" style="6" customWidth="1"/>
    <col min="14" max="14" width="5.109375" style="6" customWidth="1"/>
    <col min="15" max="15" width="5.6640625" style="6" customWidth="1"/>
    <col min="16" max="16" width="4.21875" style="6" customWidth="1"/>
    <col min="17" max="17" width="5.6640625" style="6" customWidth="1"/>
    <col min="18" max="18" width="4.21875" style="6" customWidth="1"/>
    <col min="19" max="19" width="5.6640625" style="6" customWidth="1"/>
    <col min="20" max="20" width="4.21875" style="6" customWidth="1"/>
    <col min="21" max="21" width="5.6640625" style="6" customWidth="1"/>
    <col min="22" max="22" width="4.21875" style="6" customWidth="1"/>
    <col min="23" max="23" width="5.6640625" style="6" customWidth="1"/>
    <col min="24" max="24" width="4.21875" style="6" customWidth="1"/>
    <col min="25" max="25" width="5.6640625" style="6" customWidth="1"/>
    <col min="26" max="26" width="4.21875" style="10" customWidth="1"/>
    <col min="27" max="27" width="5.6640625" style="102" customWidth="1"/>
    <col min="28" max="28" width="5.109375" style="102" customWidth="1"/>
    <col min="29" max="29" width="4.109375" style="102" customWidth="1"/>
    <col min="30" max="30" width="5.6640625" style="102" customWidth="1"/>
    <col min="31" max="16384" width="9" style="102"/>
  </cols>
  <sheetData>
    <row r="1" spans="1:31" s="1" customFormat="1" ht="38.1" customHeight="1">
      <c r="A1" s="433" t="s">
        <v>20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 t="s">
        <v>169</v>
      </c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</row>
    <row r="2" spans="1:31" s="2" customFormat="1" ht="16.95" customHeight="1" thickBot="1">
      <c r="A2" s="406" t="s">
        <v>22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 t="s">
        <v>25</v>
      </c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</row>
    <row r="3" spans="1:31" s="49" customFormat="1" ht="21" customHeight="1">
      <c r="A3" s="414" t="s">
        <v>527</v>
      </c>
      <c r="B3" s="442" t="s">
        <v>506</v>
      </c>
      <c r="C3" s="392" t="s">
        <v>508</v>
      </c>
      <c r="D3" s="409" t="s">
        <v>166</v>
      </c>
      <c r="E3" s="438"/>
      <c r="F3" s="438"/>
      <c r="G3" s="438"/>
      <c r="H3" s="438"/>
      <c r="I3" s="438"/>
      <c r="J3" s="438"/>
      <c r="K3" s="438"/>
      <c r="L3" s="439"/>
      <c r="M3" s="422" t="s">
        <v>165</v>
      </c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37"/>
      <c r="AB3" s="423" t="s">
        <v>529</v>
      </c>
      <c r="AC3" s="424"/>
      <c r="AD3" s="424"/>
    </row>
    <row r="4" spans="1:31" s="49" customFormat="1" ht="39" customHeight="1">
      <c r="A4" s="415"/>
      <c r="B4" s="443"/>
      <c r="C4" s="393"/>
      <c r="D4" s="411" t="s">
        <v>23</v>
      </c>
      <c r="E4" s="436"/>
      <c r="F4" s="435"/>
      <c r="G4" s="411" t="s">
        <v>122</v>
      </c>
      <c r="H4" s="436"/>
      <c r="I4" s="435"/>
      <c r="J4" s="411" t="s">
        <v>5</v>
      </c>
      <c r="K4" s="436"/>
      <c r="L4" s="435"/>
      <c r="M4" s="420" t="s">
        <v>14</v>
      </c>
      <c r="N4" s="436"/>
      <c r="O4" s="435"/>
      <c r="P4" s="441" t="s">
        <v>171</v>
      </c>
      <c r="Q4" s="435"/>
      <c r="R4" s="434" t="s">
        <v>172</v>
      </c>
      <c r="S4" s="435"/>
      <c r="T4" s="440" t="s">
        <v>173</v>
      </c>
      <c r="U4" s="435"/>
      <c r="V4" s="440" t="s">
        <v>174</v>
      </c>
      <c r="W4" s="435"/>
      <c r="X4" s="440" t="s">
        <v>175</v>
      </c>
      <c r="Y4" s="412"/>
      <c r="Z4" s="440" t="s">
        <v>554</v>
      </c>
      <c r="AA4" s="412"/>
      <c r="AB4" s="427"/>
      <c r="AC4" s="428"/>
      <c r="AD4" s="428"/>
    </row>
    <row r="5" spans="1:31" s="49" customFormat="1" ht="54" customHeight="1" thickBot="1">
      <c r="A5" s="343" t="s">
        <v>164</v>
      </c>
      <c r="B5" s="344" t="s">
        <v>507</v>
      </c>
      <c r="C5" s="345" t="s">
        <v>509</v>
      </c>
      <c r="D5" s="104" t="s">
        <v>152</v>
      </c>
      <c r="E5" s="104" t="s">
        <v>12</v>
      </c>
      <c r="F5" s="104" t="s">
        <v>13</v>
      </c>
      <c r="G5" s="104" t="s">
        <v>152</v>
      </c>
      <c r="H5" s="104" t="s">
        <v>12</v>
      </c>
      <c r="I5" s="104" t="s">
        <v>13</v>
      </c>
      <c r="J5" s="104" t="s">
        <v>152</v>
      </c>
      <c r="K5" s="104" t="s">
        <v>12</v>
      </c>
      <c r="L5" s="104" t="s">
        <v>13</v>
      </c>
      <c r="M5" s="104" t="s">
        <v>152</v>
      </c>
      <c r="N5" s="104" t="s">
        <v>12</v>
      </c>
      <c r="O5" s="104" t="s">
        <v>13</v>
      </c>
      <c r="P5" s="104" t="s">
        <v>12</v>
      </c>
      <c r="Q5" s="104" t="s">
        <v>13</v>
      </c>
      <c r="R5" s="104" t="s">
        <v>12</v>
      </c>
      <c r="S5" s="104" t="s">
        <v>13</v>
      </c>
      <c r="T5" s="104" t="s">
        <v>12</v>
      </c>
      <c r="U5" s="104" t="s">
        <v>13</v>
      </c>
      <c r="V5" s="104" t="s">
        <v>12</v>
      </c>
      <c r="W5" s="104" t="s">
        <v>13</v>
      </c>
      <c r="X5" s="104" t="s">
        <v>12</v>
      </c>
      <c r="Y5" s="104" t="s">
        <v>13</v>
      </c>
      <c r="Z5" s="104" t="s">
        <v>12</v>
      </c>
      <c r="AA5" s="104" t="s">
        <v>13</v>
      </c>
      <c r="AB5" s="106" t="s">
        <v>14</v>
      </c>
      <c r="AC5" s="104" t="s">
        <v>12</v>
      </c>
      <c r="AD5" s="154" t="s">
        <v>13</v>
      </c>
    </row>
    <row r="6" spans="1:31" s="4" customFormat="1" ht="27.6" hidden="1" customHeight="1">
      <c r="A6" s="90" t="s">
        <v>55</v>
      </c>
      <c r="B6" s="338">
        <v>2</v>
      </c>
      <c r="C6" s="338">
        <v>282</v>
      </c>
      <c r="D6" s="338">
        <v>183</v>
      </c>
      <c r="E6" s="338">
        <v>46</v>
      </c>
      <c r="F6" s="338">
        <v>137</v>
      </c>
      <c r="G6" s="338">
        <v>137</v>
      </c>
      <c r="H6" s="338">
        <v>33</v>
      </c>
      <c r="I6" s="338">
        <v>104</v>
      </c>
      <c r="J6" s="338">
        <v>46</v>
      </c>
      <c r="K6" s="338">
        <v>13</v>
      </c>
      <c r="L6" s="338">
        <v>33</v>
      </c>
      <c r="M6" s="338">
        <v>11903</v>
      </c>
      <c r="N6" s="338">
        <v>2641</v>
      </c>
      <c r="O6" s="338">
        <v>9262</v>
      </c>
      <c r="P6" s="338">
        <v>655</v>
      </c>
      <c r="Q6" s="338">
        <v>2460</v>
      </c>
      <c r="R6" s="338">
        <v>798</v>
      </c>
      <c r="S6" s="338">
        <v>2254</v>
      </c>
      <c r="T6" s="338">
        <v>522</v>
      </c>
      <c r="U6" s="338">
        <v>1671</v>
      </c>
      <c r="V6" s="338">
        <v>221</v>
      </c>
      <c r="W6" s="338">
        <v>1332</v>
      </c>
      <c r="X6" s="338">
        <v>268</v>
      </c>
      <c r="Y6" s="338">
        <v>1354</v>
      </c>
      <c r="Z6" s="338">
        <v>177</v>
      </c>
      <c r="AA6" s="338">
        <v>191</v>
      </c>
      <c r="AB6" s="338">
        <v>2495</v>
      </c>
      <c r="AC6" s="338">
        <v>925</v>
      </c>
      <c r="AD6" s="338">
        <v>1570</v>
      </c>
      <c r="AE6" s="5"/>
    </row>
    <row r="7" spans="1:31" s="4" customFormat="1" ht="27.6" hidden="1" customHeight="1">
      <c r="A7" s="90" t="s">
        <v>56</v>
      </c>
      <c r="B7" s="338">
        <v>2</v>
      </c>
      <c r="C7" s="338">
        <v>265</v>
      </c>
      <c r="D7" s="338">
        <v>195</v>
      </c>
      <c r="E7" s="338">
        <v>49</v>
      </c>
      <c r="F7" s="338">
        <v>146</v>
      </c>
      <c r="G7" s="338">
        <v>144</v>
      </c>
      <c r="H7" s="338">
        <v>35</v>
      </c>
      <c r="I7" s="338">
        <v>109</v>
      </c>
      <c r="J7" s="338">
        <v>51</v>
      </c>
      <c r="K7" s="338">
        <v>14</v>
      </c>
      <c r="L7" s="338">
        <v>37</v>
      </c>
      <c r="M7" s="338">
        <v>11322</v>
      </c>
      <c r="N7" s="338">
        <v>2131</v>
      </c>
      <c r="O7" s="338">
        <v>9191</v>
      </c>
      <c r="P7" s="338">
        <v>529</v>
      </c>
      <c r="Q7" s="338">
        <v>1996</v>
      </c>
      <c r="R7" s="338">
        <v>627</v>
      </c>
      <c r="S7" s="338">
        <v>2446</v>
      </c>
      <c r="T7" s="338">
        <v>292</v>
      </c>
      <c r="U7" s="338">
        <v>1821</v>
      </c>
      <c r="V7" s="338">
        <v>280</v>
      </c>
      <c r="W7" s="338">
        <v>1469</v>
      </c>
      <c r="X7" s="338">
        <v>206</v>
      </c>
      <c r="Y7" s="338">
        <v>1305</v>
      </c>
      <c r="Z7" s="338">
        <v>197</v>
      </c>
      <c r="AA7" s="338">
        <v>154</v>
      </c>
      <c r="AB7" s="338">
        <v>2471</v>
      </c>
      <c r="AC7" s="338">
        <v>777</v>
      </c>
      <c r="AD7" s="338">
        <v>1694</v>
      </c>
      <c r="AE7" s="5"/>
    </row>
    <row r="8" spans="1:31" s="4" customFormat="1" ht="27.6" hidden="1" customHeight="1">
      <c r="A8" s="90" t="s">
        <v>57</v>
      </c>
      <c r="B8" s="338">
        <v>2</v>
      </c>
      <c r="C8" s="338">
        <v>249</v>
      </c>
      <c r="D8" s="338">
        <v>215</v>
      </c>
      <c r="E8" s="338">
        <v>49</v>
      </c>
      <c r="F8" s="338">
        <v>166</v>
      </c>
      <c r="G8" s="338">
        <v>165</v>
      </c>
      <c r="H8" s="338">
        <v>37</v>
      </c>
      <c r="I8" s="338">
        <v>128</v>
      </c>
      <c r="J8" s="338">
        <v>50</v>
      </c>
      <c r="K8" s="338">
        <v>12</v>
      </c>
      <c r="L8" s="338">
        <v>38</v>
      </c>
      <c r="M8" s="338">
        <v>10804</v>
      </c>
      <c r="N8" s="338">
        <v>1833</v>
      </c>
      <c r="O8" s="338">
        <v>8971</v>
      </c>
      <c r="P8" s="338">
        <v>408</v>
      </c>
      <c r="Q8" s="338">
        <v>1772</v>
      </c>
      <c r="R8" s="338">
        <v>516</v>
      </c>
      <c r="S8" s="338">
        <v>1954</v>
      </c>
      <c r="T8" s="338">
        <v>277</v>
      </c>
      <c r="U8" s="338">
        <v>2030</v>
      </c>
      <c r="V8" s="338">
        <v>246</v>
      </c>
      <c r="W8" s="338">
        <v>1659</v>
      </c>
      <c r="X8" s="338">
        <v>250</v>
      </c>
      <c r="Y8" s="338">
        <v>1413</v>
      </c>
      <c r="Z8" s="338">
        <v>136</v>
      </c>
      <c r="AA8" s="338">
        <v>143</v>
      </c>
      <c r="AB8" s="338">
        <v>2036</v>
      </c>
      <c r="AC8" s="338">
        <v>465</v>
      </c>
      <c r="AD8" s="338">
        <v>1571</v>
      </c>
      <c r="AE8" s="5"/>
    </row>
    <row r="9" spans="1:31" s="4" customFormat="1" ht="27.6" customHeight="1">
      <c r="A9" s="90" t="s">
        <v>58</v>
      </c>
      <c r="B9" s="356">
        <v>2</v>
      </c>
      <c r="C9" s="338">
        <v>237</v>
      </c>
      <c r="D9" s="338">
        <v>277</v>
      </c>
      <c r="E9" s="338">
        <v>56</v>
      </c>
      <c r="F9" s="338">
        <v>221</v>
      </c>
      <c r="G9" s="338">
        <v>200</v>
      </c>
      <c r="H9" s="338">
        <v>40</v>
      </c>
      <c r="I9" s="338">
        <v>160</v>
      </c>
      <c r="J9" s="338">
        <v>77</v>
      </c>
      <c r="K9" s="338">
        <v>16</v>
      </c>
      <c r="L9" s="338">
        <v>61</v>
      </c>
      <c r="M9" s="338">
        <v>10355</v>
      </c>
      <c r="N9" s="338">
        <v>1619</v>
      </c>
      <c r="O9" s="338">
        <v>8736</v>
      </c>
      <c r="P9" s="338">
        <v>412</v>
      </c>
      <c r="Q9" s="338">
        <v>1780</v>
      </c>
      <c r="R9" s="338">
        <v>393</v>
      </c>
      <c r="S9" s="338">
        <v>1748</v>
      </c>
      <c r="T9" s="338">
        <v>285</v>
      </c>
      <c r="U9" s="338">
        <v>1602</v>
      </c>
      <c r="V9" s="338">
        <v>232</v>
      </c>
      <c r="W9" s="338">
        <v>1857</v>
      </c>
      <c r="X9" s="338">
        <v>202</v>
      </c>
      <c r="Y9" s="338">
        <v>1594</v>
      </c>
      <c r="Z9" s="338">
        <v>95</v>
      </c>
      <c r="AA9" s="338">
        <v>155</v>
      </c>
      <c r="AB9" s="338">
        <v>1923</v>
      </c>
      <c r="AC9" s="338">
        <v>384</v>
      </c>
      <c r="AD9" s="338">
        <v>1539</v>
      </c>
      <c r="AE9" s="5"/>
    </row>
    <row r="10" spans="1:31" s="4" customFormat="1" ht="27.6" customHeight="1">
      <c r="A10" s="90" t="s">
        <v>59</v>
      </c>
      <c r="B10" s="356">
        <v>2</v>
      </c>
      <c r="C10" s="338">
        <v>229</v>
      </c>
      <c r="D10" s="338">
        <v>282</v>
      </c>
      <c r="E10" s="338">
        <v>57</v>
      </c>
      <c r="F10" s="338">
        <v>225</v>
      </c>
      <c r="G10" s="338">
        <v>206</v>
      </c>
      <c r="H10" s="338">
        <v>42</v>
      </c>
      <c r="I10" s="338">
        <v>164</v>
      </c>
      <c r="J10" s="338">
        <v>76</v>
      </c>
      <c r="K10" s="338">
        <v>15</v>
      </c>
      <c r="L10" s="338">
        <v>61</v>
      </c>
      <c r="M10" s="338">
        <v>10029</v>
      </c>
      <c r="N10" s="338">
        <v>1493</v>
      </c>
      <c r="O10" s="338">
        <v>8536</v>
      </c>
      <c r="P10" s="338">
        <v>358</v>
      </c>
      <c r="Q10" s="338">
        <v>1832</v>
      </c>
      <c r="R10" s="338">
        <v>385</v>
      </c>
      <c r="S10" s="338">
        <v>1767</v>
      </c>
      <c r="T10" s="338">
        <v>265</v>
      </c>
      <c r="U10" s="338">
        <v>1503</v>
      </c>
      <c r="V10" s="338">
        <v>226</v>
      </c>
      <c r="W10" s="338">
        <v>1513</v>
      </c>
      <c r="X10" s="338">
        <v>200</v>
      </c>
      <c r="Y10" s="338">
        <v>1782</v>
      </c>
      <c r="Z10" s="338">
        <v>59</v>
      </c>
      <c r="AA10" s="338">
        <v>139</v>
      </c>
      <c r="AB10" s="338">
        <v>1823</v>
      </c>
      <c r="AC10" s="338">
        <v>289</v>
      </c>
      <c r="AD10" s="338">
        <v>1534</v>
      </c>
    </row>
    <row r="11" spans="1:31" s="4" customFormat="1" ht="10.95" customHeight="1">
      <c r="A11" s="90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</row>
    <row r="12" spans="1:31" s="4" customFormat="1" ht="27.6" customHeight="1">
      <c r="A12" s="90" t="s">
        <v>125</v>
      </c>
      <c r="B12" s="356">
        <v>2</v>
      </c>
      <c r="C12" s="338">
        <v>220</v>
      </c>
      <c r="D12" s="338">
        <v>280</v>
      </c>
      <c r="E12" s="338">
        <v>57</v>
      </c>
      <c r="F12" s="338">
        <v>223</v>
      </c>
      <c r="G12" s="338">
        <v>205</v>
      </c>
      <c r="H12" s="338">
        <v>43</v>
      </c>
      <c r="I12" s="338">
        <v>162</v>
      </c>
      <c r="J12" s="338">
        <v>75</v>
      </c>
      <c r="K12" s="338">
        <v>14</v>
      </c>
      <c r="L12" s="338">
        <v>61</v>
      </c>
      <c r="M12" s="338">
        <v>9783</v>
      </c>
      <c r="N12" s="338">
        <v>1524</v>
      </c>
      <c r="O12" s="338">
        <v>8259</v>
      </c>
      <c r="P12" s="338">
        <v>438</v>
      </c>
      <c r="Q12" s="338">
        <v>1843</v>
      </c>
      <c r="R12" s="338">
        <v>338</v>
      </c>
      <c r="S12" s="338">
        <v>1800</v>
      </c>
      <c r="T12" s="338">
        <v>270</v>
      </c>
      <c r="U12" s="338">
        <v>1586</v>
      </c>
      <c r="V12" s="338">
        <v>223</v>
      </c>
      <c r="W12" s="338">
        <v>1438</v>
      </c>
      <c r="X12" s="338">
        <v>212</v>
      </c>
      <c r="Y12" s="338">
        <v>1465</v>
      </c>
      <c r="Z12" s="338">
        <v>43</v>
      </c>
      <c r="AA12" s="338">
        <v>127</v>
      </c>
      <c r="AB12" s="338">
        <v>1940</v>
      </c>
      <c r="AC12" s="338">
        <v>275</v>
      </c>
      <c r="AD12" s="338">
        <v>1665</v>
      </c>
    </row>
    <row r="13" spans="1:31" s="4" customFormat="1" ht="27.6" customHeight="1">
      <c r="A13" s="90" t="s">
        <v>306</v>
      </c>
      <c r="B13" s="356">
        <v>2</v>
      </c>
      <c r="C13" s="338">
        <v>220</v>
      </c>
      <c r="D13" s="338">
        <v>253</v>
      </c>
      <c r="E13" s="338">
        <v>57</v>
      </c>
      <c r="F13" s="338">
        <v>196</v>
      </c>
      <c r="G13" s="338">
        <v>180</v>
      </c>
      <c r="H13" s="338">
        <v>43</v>
      </c>
      <c r="I13" s="338">
        <v>137</v>
      </c>
      <c r="J13" s="338">
        <v>73</v>
      </c>
      <c r="K13" s="338">
        <v>14</v>
      </c>
      <c r="L13" s="338">
        <v>59</v>
      </c>
      <c r="M13" s="338">
        <v>9819</v>
      </c>
      <c r="N13" s="338">
        <v>1640</v>
      </c>
      <c r="O13" s="338">
        <v>8179</v>
      </c>
      <c r="P13" s="338">
        <v>491</v>
      </c>
      <c r="Q13" s="338">
        <v>1785</v>
      </c>
      <c r="R13" s="338">
        <v>413</v>
      </c>
      <c r="S13" s="338">
        <v>1800</v>
      </c>
      <c r="T13" s="338">
        <v>254</v>
      </c>
      <c r="U13" s="338">
        <v>1595</v>
      </c>
      <c r="V13" s="338">
        <v>241</v>
      </c>
      <c r="W13" s="338">
        <v>1513</v>
      </c>
      <c r="X13" s="338">
        <v>202</v>
      </c>
      <c r="Y13" s="338">
        <v>1384</v>
      </c>
      <c r="Z13" s="338">
        <v>39</v>
      </c>
      <c r="AA13" s="338">
        <v>102</v>
      </c>
      <c r="AB13" s="338">
        <v>1677</v>
      </c>
      <c r="AC13" s="338">
        <v>254</v>
      </c>
      <c r="AD13" s="338">
        <v>1423</v>
      </c>
    </row>
    <row r="14" spans="1:31" s="4" customFormat="1" ht="27.6" customHeight="1">
      <c r="A14" s="90" t="s">
        <v>313</v>
      </c>
      <c r="B14" s="356">
        <v>2</v>
      </c>
      <c r="C14" s="338" t="s">
        <v>291</v>
      </c>
      <c r="D14" s="338">
        <v>261</v>
      </c>
      <c r="E14" s="338">
        <v>62</v>
      </c>
      <c r="F14" s="338">
        <v>199</v>
      </c>
      <c r="G14" s="338">
        <v>177</v>
      </c>
      <c r="H14" s="338">
        <v>45</v>
      </c>
      <c r="I14" s="338">
        <v>132</v>
      </c>
      <c r="J14" s="338">
        <v>84</v>
      </c>
      <c r="K14" s="338">
        <v>17</v>
      </c>
      <c r="L14" s="338">
        <v>67</v>
      </c>
      <c r="M14" s="338">
        <v>9974</v>
      </c>
      <c r="N14" s="338">
        <v>1753</v>
      </c>
      <c r="O14" s="338">
        <v>8221</v>
      </c>
      <c r="P14" s="338">
        <v>424</v>
      </c>
      <c r="Q14" s="338">
        <v>1759</v>
      </c>
      <c r="R14" s="338">
        <v>527</v>
      </c>
      <c r="S14" s="338">
        <v>1775</v>
      </c>
      <c r="T14" s="338">
        <v>322</v>
      </c>
      <c r="U14" s="338">
        <v>1608</v>
      </c>
      <c r="V14" s="338">
        <v>224</v>
      </c>
      <c r="W14" s="338">
        <v>1516</v>
      </c>
      <c r="X14" s="338">
        <v>225</v>
      </c>
      <c r="Y14" s="338">
        <v>1466</v>
      </c>
      <c r="Z14" s="338">
        <v>31</v>
      </c>
      <c r="AA14" s="338">
        <v>97</v>
      </c>
      <c r="AB14" s="338">
        <v>1585</v>
      </c>
      <c r="AC14" s="338">
        <v>232</v>
      </c>
      <c r="AD14" s="338">
        <v>1353</v>
      </c>
    </row>
    <row r="15" spans="1:31" s="4" customFormat="1" ht="27.6" customHeight="1">
      <c r="A15" s="105" t="s">
        <v>444</v>
      </c>
      <c r="B15" s="356">
        <v>2</v>
      </c>
      <c r="C15" s="338" t="s">
        <v>291</v>
      </c>
      <c r="D15" s="338">
        <v>255</v>
      </c>
      <c r="E15" s="338">
        <v>60</v>
      </c>
      <c r="F15" s="338">
        <v>195</v>
      </c>
      <c r="G15" s="338">
        <v>173</v>
      </c>
      <c r="H15" s="338">
        <v>44</v>
      </c>
      <c r="I15" s="338">
        <v>129</v>
      </c>
      <c r="J15" s="338">
        <v>82</v>
      </c>
      <c r="K15" s="338">
        <v>16</v>
      </c>
      <c r="L15" s="338">
        <v>66</v>
      </c>
      <c r="M15" s="338">
        <v>10023</v>
      </c>
      <c r="N15" s="338">
        <v>1771</v>
      </c>
      <c r="O15" s="338">
        <v>8252</v>
      </c>
      <c r="P15" s="338">
        <v>440</v>
      </c>
      <c r="Q15" s="338">
        <v>1865</v>
      </c>
      <c r="R15" s="338">
        <v>427</v>
      </c>
      <c r="S15" s="338">
        <v>1745</v>
      </c>
      <c r="T15" s="338">
        <v>370</v>
      </c>
      <c r="U15" s="338">
        <v>1588</v>
      </c>
      <c r="V15" s="338">
        <v>292</v>
      </c>
      <c r="W15" s="338">
        <v>1519</v>
      </c>
      <c r="X15" s="338">
        <v>202</v>
      </c>
      <c r="Y15" s="338">
        <v>1470</v>
      </c>
      <c r="Z15" s="338">
        <v>40</v>
      </c>
      <c r="AA15" s="338">
        <v>65</v>
      </c>
      <c r="AB15" s="338">
        <v>1677</v>
      </c>
      <c r="AC15" s="338">
        <v>253</v>
      </c>
      <c r="AD15" s="338">
        <v>1424</v>
      </c>
      <c r="AE15" s="5"/>
    </row>
    <row r="16" spans="1:31" s="4" customFormat="1" ht="27.6" customHeight="1">
      <c r="A16" s="105" t="s">
        <v>500</v>
      </c>
      <c r="B16" s="356">
        <v>2</v>
      </c>
      <c r="C16" s="338" t="s">
        <v>291</v>
      </c>
      <c r="D16" s="338">
        <v>305</v>
      </c>
      <c r="E16" s="338">
        <v>66</v>
      </c>
      <c r="F16" s="338">
        <v>239</v>
      </c>
      <c r="G16" s="338">
        <v>215</v>
      </c>
      <c r="H16" s="338">
        <v>47</v>
      </c>
      <c r="I16" s="338">
        <v>168</v>
      </c>
      <c r="J16" s="338">
        <v>90</v>
      </c>
      <c r="K16" s="338">
        <v>19</v>
      </c>
      <c r="L16" s="338">
        <v>71</v>
      </c>
      <c r="M16" s="338">
        <v>10222</v>
      </c>
      <c r="N16" s="338">
        <v>1823</v>
      </c>
      <c r="O16" s="338">
        <v>8399</v>
      </c>
      <c r="P16" s="338">
        <v>457</v>
      </c>
      <c r="Q16" s="338">
        <v>1926</v>
      </c>
      <c r="R16" s="338">
        <v>429</v>
      </c>
      <c r="S16" s="338">
        <v>1830</v>
      </c>
      <c r="T16" s="338">
        <v>309</v>
      </c>
      <c r="U16" s="338">
        <v>1566</v>
      </c>
      <c r="V16" s="338">
        <v>319</v>
      </c>
      <c r="W16" s="338">
        <v>1508</v>
      </c>
      <c r="X16" s="338">
        <v>265</v>
      </c>
      <c r="Y16" s="338">
        <v>1476</v>
      </c>
      <c r="Z16" s="338">
        <v>44</v>
      </c>
      <c r="AA16" s="338">
        <v>93</v>
      </c>
      <c r="AB16" s="338">
        <v>1616</v>
      </c>
      <c r="AC16" s="338">
        <v>230</v>
      </c>
      <c r="AD16" s="338">
        <v>1386</v>
      </c>
      <c r="AE16" s="5"/>
    </row>
    <row r="17" spans="1:31" s="4" customFormat="1" ht="10.199999999999999" customHeight="1">
      <c r="A17" s="105"/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5"/>
    </row>
    <row r="18" spans="1:31" s="4" customFormat="1" ht="27.6" customHeight="1">
      <c r="A18" s="358" t="s">
        <v>533</v>
      </c>
      <c r="B18" s="356">
        <v>2</v>
      </c>
      <c r="C18" s="356" t="s">
        <v>291</v>
      </c>
      <c r="D18" s="356">
        <v>305</v>
      </c>
      <c r="E18" s="356">
        <v>67</v>
      </c>
      <c r="F18" s="356">
        <v>238</v>
      </c>
      <c r="G18" s="356">
        <v>209</v>
      </c>
      <c r="H18" s="356">
        <v>46</v>
      </c>
      <c r="I18" s="356">
        <v>163</v>
      </c>
      <c r="J18" s="356">
        <v>96</v>
      </c>
      <c r="K18" s="356">
        <v>21</v>
      </c>
      <c r="L18" s="356">
        <v>75</v>
      </c>
      <c r="M18" s="356">
        <v>10315</v>
      </c>
      <c r="N18" s="356">
        <v>1817</v>
      </c>
      <c r="O18" s="356">
        <v>8498</v>
      </c>
      <c r="P18" s="356">
        <v>458</v>
      </c>
      <c r="Q18" s="356">
        <v>1903</v>
      </c>
      <c r="R18" s="356">
        <v>449</v>
      </c>
      <c r="S18" s="356">
        <v>1900</v>
      </c>
      <c r="T18" s="356">
        <v>338</v>
      </c>
      <c r="U18" s="356">
        <v>1650</v>
      </c>
      <c r="V18" s="356">
        <v>246</v>
      </c>
      <c r="W18" s="356">
        <v>1482</v>
      </c>
      <c r="X18" s="356">
        <v>278</v>
      </c>
      <c r="Y18" s="356">
        <v>1446</v>
      </c>
      <c r="Z18" s="356">
        <v>48</v>
      </c>
      <c r="AA18" s="356">
        <v>117</v>
      </c>
      <c r="AB18" s="356">
        <v>1619</v>
      </c>
      <c r="AC18" s="356">
        <v>222</v>
      </c>
      <c r="AD18" s="356">
        <v>1397</v>
      </c>
      <c r="AE18" s="5"/>
    </row>
    <row r="19" spans="1:31" s="4" customFormat="1" ht="27.6" customHeight="1">
      <c r="A19" s="358" t="s">
        <v>551</v>
      </c>
      <c r="B19" s="356">
        <v>2</v>
      </c>
      <c r="C19" s="356" t="s">
        <v>291</v>
      </c>
      <c r="D19" s="356">
        <v>304</v>
      </c>
      <c r="E19" s="356">
        <v>69</v>
      </c>
      <c r="F19" s="356">
        <v>235</v>
      </c>
      <c r="G19" s="356">
        <v>212</v>
      </c>
      <c r="H19" s="356">
        <v>47</v>
      </c>
      <c r="I19" s="356">
        <v>165</v>
      </c>
      <c r="J19" s="356">
        <v>92</v>
      </c>
      <c r="K19" s="356">
        <v>22</v>
      </c>
      <c r="L19" s="356">
        <v>70</v>
      </c>
      <c r="M19" s="356">
        <v>10343</v>
      </c>
      <c r="N19" s="356">
        <v>1772</v>
      </c>
      <c r="O19" s="356">
        <v>8571</v>
      </c>
      <c r="P19" s="356">
        <v>437</v>
      </c>
      <c r="Q19" s="356">
        <v>1818</v>
      </c>
      <c r="R19" s="356">
        <v>422</v>
      </c>
      <c r="S19" s="356">
        <v>1914</v>
      </c>
      <c r="T19" s="356">
        <v>352</v>
      </c>
      <c r="U19" s="356">
        <v>1729</v>
      </c>
      <c r="V19" s="356">
        <v>292</v>
      </c>
      <c r="W19" s="356">
        <v>1568</v>
      </c>
      <c r="X19" s="356">
        <v>210</v>
      </c>
      <c r="Y19" s="356">
        <v>1403</v>
      </c>
      <c r="Z19" s="356">
        <v>59</v>
      </c>
      <c r="AA19" s="356">
        <v>107</v>
      </c>
      <c r="AB19" s="356">
        <v>1549</v>
      </c>
      <c r="AC19" s="356">
        <v>252</v>
      </c>
      <c r="AD19" s="356">
        <v>1297</v>
      </c>
      <c r="AE19" s="5"/>
    </row>
    <row r="20" spans="1:31" s="4" customFormat="1" ht="27.6" customHeight="1">
      <c r="A20" s="358" t="s">
        <v>552</v>
      </c>
      <c r="B20" s="378">
        <f>SUM(B21:B27)</f>
        <v>2</v>
      </c>
      <c r="C20" s="356" t="s">
        <v>150</v>
      </c>
      <c r="D20" s="356">
        <f>SUM(D21:D27)</f>
        <v>301</v>
      </c>
      <c r="E20" s="356">
        <f t="shared" ref="E20:AD20" si="0">SUM(E21:E27)</f>
        <v>68</v>
      </c>
      <c r="F20" s="356">
        <f t="shared" si="0"/>
        <v>233</v>
      </c>
      <c r="G20" s="356">
        <f t="shared" si="0"/>
        <v>210</v>
      </c>
      <c r="H20" s="356">
        <f t="shared" si="0"/>
        <v>48</v>
      </c>
      <c r="I20" s="356">
        <f t="shared" si="0"/>
        <v>162</v>
      </c>
      <c r="J20" s="356">
        <f t="shared" si="0"/>
        <v>91</v>
      </c>
      <c r="K20" s="356">
        <f t="shared" si="0"/>
        <v>20</v>
      </c>
      <c r="L20" s="356">
        <f t="shared" si="0"/>
        <v>71</v>
      </c>
      <c r="M20" s="356">
        <f t="shared" si="0"/>
        <v>10451</v>
      </c>
      <c r="N20" s="356">
        <f t="shared" si="0"/>
        <v>1844</v>
      </c>
      <c r="O20" s="356">
        <f t="shared" si="0"/>
        <v>8607</v>
      </c>
      <c r="P20" s="356">
        <f t="shared" si="0"/>
        <v>455</v>
      </c>
      <c r="Q20" s="356">
        <f t="shared" si="0"/>
        <v>1767</v>
      </c>
      <c r="R20" s="356">
        <f t="shared" si="0"/>
        <v>472</v>
      </c>
      <c r="S20" s="356">
        <f t="shared" si="0"/>
        <v>1810</v>
      </c>
      <c r="T20" s="356">
        <f t="shared" si="0"/>
        <v>326</v>
      </c>
      <c r="U20" s="356">
        <f t="shared" si="0"/>
        <v>1785</v>
      </c>
      <c r="V20" s="356">
        <f t="shared" ref="V20" si="1">SUM(V21:V27)</f>
        <v>298</v>
      </c>
      <c r="W20" s="356">
        <f t="shared" ref="W20" si="2">SUM(W21:W27)</f>
        <v>1628</v>
      </c>
      <c r="X20" s="356">
        <f t="shared" ref="X20" si="3">SUM(X21:X27)</f>
        <v>260</v>
      </c>
      <c r="Y20" s="356">
        <f t="shared" ref="Y20" si="4">SUM(Y21:Y27)</f>
        <v>1488</v>
      </c>
      <c r="Z20" s="356">
        <f t="shared" ref="Z20" si="5">SUM(Z21:Z27)</f>
        <v>33</v>
      </c>
      <c r="AA20" s="356">
        <f t="shared" ref="AA20" si="6">SUM(AA21:AA27)</f>
        <v>129</v>
      </c>
      <c r="AB20" s="356">
        <f t="shared" si="0"/>
        <v>1424</v>
      </c>
      <c r="AC20" s="356">
        <f t="shared" si="0"/>
        <v>186</v>
      </c>
      <c r="AD20" s="356">
        <f t="shared" si="0"/>
        <v>1238</v>
      </c>
      <c r="AE20" s="5"/>
    </row>
    <row r="21" spans="1:31" s="4" customFormat="1" ht="27.6" customHeight="1">
      <c r="A21" s="358" t="s">
        <v>114</v>
      </c>
      <c r="B21" s="356">
        <v>0</v>
      </c>
      <c r="C21" s="356" t="s">
        <v>291</v>
      </c>
      <c r="D21" s="356">
        <f>G21+J21</f>
        <v>0</v>
      </c>
      <c r="E21" s="356">
        <f t="shared" ref="E21:F21" si="7">H21+K21</f>
        <v>0</v>
      </c>
      <c r="F21" s="356">
        <f t="shared" si="7"/>
        <v>0</v>
      </c>
      <c r="G21" s="356">
        <v>0</v>
      </c>
      <c r="H21" s="356">
        <v>0</v>
      </c>
      <c r="I21" s="356">
        <v>0</v>
      </c>
      <c r="J21" s="356">
        <v>0</v>
      </c>
      <c r="K21" s="356">
        <v>0</v>
      </c>
      <c r="L21" s="356">
        <v>0</v>
      </c>
      <c r="M21" s="356">
        <v>165</v>
      </c>
      <c r="N21" s="356">
        <v>60</v>
      </c>
      <c r="O21" s="356">
        <v>105</v>
      </c>
      <c r="P21" s="356">
        <v>24</v>
      </c>
      <c r="Q21" s="356">
        <v>34</v>
      </c>
      <c r="R21" s="356">
        <v>20</v>
      </c>
      <c r="S21" s="356">
        <v>34</v>
      </c>
      <c r="T21" s="356">
        <v>16</v>
      </c>
      <c r="U21" s="356">
        <v>37</v>
      </c>
      <c r="V21" s="356">
        <v>0</v>
      </c>
      <c r="W21" s="356">
        <v>0</v>
      </c>
      <c r="X21" s="356">
        <v>0</v>
      </c>
      <c r="Y21" s="356">
        <v>0</v>
      </c>
      <c r="Z21" s="356">
        <v>0</v>
      </c>
      <c r="AA21" s="356">
        <v>0</v>
      </c>
      <c r="AB21" s="356">
        <f t="shared" ref="AB21:AB27" si="8">AC21+AD21</f>
        <v>0</v>
      </c>
      <c r="AC21" s="356">
        <v>0</v>
      </c>
      <c r="AD21" s="356">
        <v>0</v>
      </c>
      <c r="AE21" s="359"/>
    </row>
    <row r="22" spans="1:31" s="4" customFormat="1" ht="27.6" customHeight="1">
      <c r="A22" s="358" t="s">
        <v>62</v>
      </c>
      <c r="B22" s="356">
        <v>0</v>
      </c>
      <c r="C22" s="356" t="s">
        <v>291</v>
      </c>
      <c r="D22" s="356">
        <f t="shared" ref="D22:D27" si="9">G22+J22</f>
        <v>0</v>
      </c>
      <c r="E22" s="356">
        <f t="shared" ref="E22:E27" si="10">H22+K22</f>
        <v>0</v>
      </c>
      <c r="F22" s="356">
        <f t="shared" ref="F22:F27" si="11">I22+L22</f>
        <v>0</v>
      </c>
      <c r="G22" s="356">
        <v>0</v>
      </c>
      <c r="H22" s="356">
        <v>0</v>
      </c>
      <c r="I22" s="356">
        <v>0</v>
      </c>
      <c r="J22" s="356">
        <v>0</v>
      </c>
      <c r="K22" s="356">
        <v>0</v>
      </c>
      <c r="L22" s="356">
        <v>0</v>
      </c>
      <c r="M22" s="356">
        <v>1080</v>
      </c>
      <c r="N22" s="356">
        <v>240</v>
      </c>
      <c r="O22" s="356">
        <v>840</v>
      </c>
      <c r="P22" s="356">
        <v>54</v>
      </c>
      <c r="Q22" s="356">
        <v>149</v>
      </c>
      <c r="R22" s="356">
        <v>53</v>
      </c>
      <c r="S22" s="356">
        <v>164</v>
      </c>
      <c r="T22" s="356">
        <v>50</v>
      </c>
      <c r="U22" s="356">
        <v>182</v>
      </c>
      <c r="V22" s="356">
        <v>45</v>
      </c>
      <c r="W22" s="356">
        <v>183</v>
      </c>
      <c r="X22" s="356">
        <v>38</v>
      </c>
      <c r="Y22" s="356">
        <v>162</v>
      </c>
      <c r="Z22" s="356">
        <v>0</v>
      </c>
      <c r="AA22" s="356">
        <v>0</v>
      </c>
      <c r="AB22" s="356">
        <f t="shared" si="8"/>
        <v>0</v>
      </c>
      <c r="AC22" s="356">
        <v>0</v>
      </c>
      <c r="AD22" s="356">
        <v>0</v>
      </c>
      <c r="AE22" s="5"/>
    </row>
    <row r="23" spans="1:31" s="4" customFormat="1" ht="27.6" customHeight="1">
      <c r="A23" s="358" t="s">
        <v>65</v>
      </c>
      <c r="B23" s="356">
        <v>0</v>
      </c>
      <c r="C23" s="356" t="s">
        <v>291</v>
      </c>
      <c r="D23" s="356">
        <f t="shared" si="9"/>
        <v>0</v>
      </c>
      <c r="E23" s="356">
        <f t="shared" si="10"/>
        <v>0</v>
      </c>
      <c r="F23" s="356">
        <f t="shared" si="11"/>
        <v>0</v>
      </c>
      <c r="G23" s="356">
        <v>0</v>
      </c>
      <c r="H23" s="356">
        <v>0</v>
      </c>
      <c r="I23" s="356">
        <v>0</v>
      </c>
      <c r="J23" s="356">
        <v>0</v>
      </c>
      <c r="K23" s="356">
        <v>0</v>
      </c>
      <c r="L23" s="356">
        <v>0</v>
      </c>
      <c r="M23" s="356">
        <v>36</v>
      </c>
      <c r="N23" s="356">
        <v>31</v>
      </c>
      <c r="O23" s="356">
        <v>5</v>
      </c>
      <c r="P23" s="356">
        <v>14</v>
      </c>
      <c r="Q23" s="356">
        <v>4</v>
      </c>
      <c r="R23" s="356">
        <v>17</v>
      </c>
      <c r="S23" s="356">
        <v>1</v>
      </c>
      <c r="T23" s="356">
        <v>0</v>
      </c>
      <c r="U23" s="356">
        <v>0</v>
      </c>
      <c r="V23" s="356">
        <v>0</v>
      </c>
      <c r="W23" s="356">
        <v>0</v>
      </c>
      <c r="X23" s="356">
        <v>0</v>
      </c>
      <c r="Y23" s="356">
        <v>0</v>
      </c>
      <c r="Z23" s="356">
        <v>0</v>
      </c>
      <c r="AA23" s="356">
        <v>0</v>
      </c>
      <c r="AB23" s="356">
        <f t="shared" si="8"/>
        <v>17</v>
      </c>
      <c r="AC23" s="356">
        <v>16</v>
      </c>
      <c r="AD23" s="356">
        <v>1</v>
      </c>
      <c r="AE23" s="5"/>
    </row>
    <row r="24" spans="1:31" s="4" customFormat="1" ht="27.6" customHeight="1">
      <c r="A24" s="358" t="s">
        <v>116</v>
      </c>
      <c r="B24" s="356">
        <v>0</v>
      </c>
      <c r="C24" s="356" t="s">
        <v>291</v>
      </c>
      <c r="D24" s="356">
        <f t="shared" si="9"/>
        <v>0</v>
      </c>
      <c r="E24" s="356">
        <f t="shared" si="10"/>
        <v>0</v>
      </c>
      <c r="F24" s="356">
        <f t="shared" si="11"/>
        <v>0</v>
      </c>
      <c r="G24" s="356">
        <v>0</v>
      </c>
      <c r="H24" s="356">
        <v>0</v>
      </c>
      <c r="I24" s="356">
        <v>0</v>
      </c>
      <c r="J24" s="356">
        <v>0</v>
      </c>
      <c r="K24" s="356">
        <v>0</v>
      </c>
      <c r="L24" s="356">
        <v>0</v>
      </c>
      <c r="M24" s="356">
        <v>3150</v>
      </c>
      <c r="N24" s="356">
        <v>743</v>
      </c>
      <c r="O24" s="356">
        <v>2407</v>
      </c>
      <c r="P24" s="356">
        <v>160</v>
      </c>
      <c r="Q24" s="356">
        <v>509</v>
      </c>
      <c r="R24" s="356">
        <v>185</v>
      </c>
      <c r="S24" s="356">
        <v>504</v>
      </c>
      <c r="T24" s="356">
        <v>150</v>
      </c>
      <c r="U24" s="356">
        <v>529</v>
      </c>
      <c r="V24" s="356">
        <v>130</v>
      </c>
      <c r="W24" s="356">
        <v>458</v>
      </c>
      <c r="X24" s="356">
        <v>108</v>
      </c>
      <c r="Y24" s="356">
        <v>382</v>
      </c>
      <c r="Z24" s="356">
        <v>10</v>
      </c>
      <c r="AA24" s="356">
        <v>25</v>
      </c>
      <c r="AB24" s="356">
        <f t="shared" si="8"/>
        <v>352</v>
      </c>
      <c r="AC24" s="356">
        <v>67</v>
      </c>
      <c r="AD24" s="356">
        <v>285</v>
      </c>
      <c r="AE24" s="5"/>
    </row>
    <row r="25" spans="1:31" s="4" customFormat="1" ht="27.6" customHeight="1">
      <c r="A25" s="360" t="s">
        <v>545</v>
      </c>
      <c r="B25" s="356">
        <v>0</v>
      </c>
      <c r="C25" s="356" t="s">
        <v>150</v>
      </c>
      <c r="D25" s="356">
        <f t="shared" si="9"/>
        <v>0</v>
      </c>
      <c r="E25" s="356">
        <f t="shared" si="10"/>
        <v>0</v>
      </c>
      <c r="F25" s="356">
        <f t="shared" si="11"/>
        <v>0</v>
      </c>
      <c r="G25" s="356">
        <v>0</v>
      </c>
      <c r="H25" s="356">
        <v>0</v>
      </c>
      <c r="I25" s="356">
        <v>0</v>
      </c>
      <c r="J25" s="356">
        <v>0</v>
      </c>
      <c r="K25" s="356">
        <v>0</v>
      </c>
      <c r="L25" s="356">
        <v>0</v>
      </c>
      <c r="M25" s="356">
        <v>177</v>
      </c>
      <c r="N25" s="356">
        <v>160</v>
      </c>
      <c r="O25" s="356">
        <v>17</v>
      </c>
      <c r="P25" s="356">
        <v>63</v>
      </c>
      <c r="Q25" s="356">
        <v>8</v>
      </c>
      <c r="R25" s="356">
        <v>67</v>
      </c>
      <c r="S25" s="356">
        <v>6</v>
      </c>
      <c r="T25" s="356">
        <v>0</v>
      </c>
      <c r="U25" s="356">
        <v>0</v>
      </c>
      <c r="V25" s="356">
        <v>10</v>
      </c>
      <c r="W25" s="356">
        <v>2</v>
      </c>
      <c r="X25" s="356">
        <v>18</v>
      </c>
      <c r="Y25" s="356">
        <v>1</v>
      </c>
      <c r="Z25" s="356">
        <v>2</v>
      </c>
      <c r="AA25" s="356">
        <v>0</v>
      </c>
      <c r="AB25" s="356">
        <f t="shared" si="8"/>
        <v>0</v>
      </c>
      <c r="AC25" s="356">
        <v>0</v>
      </c>
      <c r="AD25" s="356">
        <v>0</v>
      </c>
      <c r="AE25" s="5"/>
    </row>
    <row r="26" spans="1:31" s="4" customFormat="1" ht="27.6" customHeight="1">
      <c r="A26" s="358" t="s">
        <v>446</v>
      </c>
      <c r="B26" s="356">
        <v>1</v>
      </c>
      <c r="C26" s="356" t="s">
        <v>291</v>
      </c>
      <c r="D26" s="356">
        <f t="shared" si="9"/>
        <v>149</v>
      </c>
      <c r="E26" s="356">
        <f t="shared" si="10"/>
        <v>33</v>
      </c>
      <c r="F26" s="356">
        <f t="shared" si="11"/>
        <v>116</v>
      </c>
      <c r="G26" s="356">
        <v>90</v>
      </c>
      <c r="H26" s="356">
        <v>20</v>
      </c>
      <c r="I26" s="356">
        <v>70</v>
      </c>
      <c r="J26" s="356">
        <v>59</v>
      </c>
      <c r="K26" s="356">
        <v>13</v>
      </c>
      <c r="L26" s="356">
        <v>46</v>
      </c>
      <c r="M26" s="356">
        <v>1939</v>
      </c>
      <c r="N26" s="356">
        <v>143</v>
      </c>
      <c r="O26" s="356">
        <v>1796</v>
      </c>
      <c r="P26" s="356">
        <v>39</v>
      </c>
      <c r="Q26" s="356">
        <v>382</v>
      </c>
      <c r="R26" s="356">
        <v>32</v>
      </c>
      <c r="S26" s="356">
        <v>403</v>
      </c>
      <c r="T26" s="356">
        <v>29</v>
      </c>
      <c r="U26" s="356">
        <v>333</v>
      </c>
      <c r="V26" s="356">
        <v>19</v>
      </c>
      <c r="W26" s="356">
        <v>328</v>
      </c>
      <c r="X26" s="356">
        <v>22</v>
      </c>
      <c r="Y26" s="356">
        <v>331</v>
      </c>
      <c r="Z26" s="356">
        <v>2</v>
      </c>
      <c r="AA26" s="356">
        <v>19</v>
      </c>
      <c r="AB26" s="356">
        <f t="shared" si="8"/>
        <v>401</v>
      </c>
      <c r="AC26" s="356">
        <v>24</v>
      </c>
      <c r="AD26" s="356">
        <v>377</v>
      </c>
      <c r="AE26" s="5"/>
    </row>
    <row r="27" spans="1:31" s="4" customFormat="1" ht="27.6" customHeight="1" thickBot="1">
      <c r="A27" s="375" t="s">
        <v>447</v>
      </c>
      <c r="B27" s="373">
        <v>1</v>
      </c>
      <c r="C27" s="373" t="s">
        <v>291</v>
      </c>
      <c r="D27" s="373">
        <f t="shared" si="9"/>
        <v>152</v>
      </c>
      <c r="E27" s="373">
        <f t="shared" si="10"/>
        <v>35</v>
      </c>
      <c r="F27" s="373">
        <f t="shared" si="11"/>
        <v>117</v>
      </c>
      <c r="G27" s="373">
        <v>120</v>
      </c>
      <c r="H27" s="373">
        <v>28</v>
      </c>
      <c r="I27" s="373">
        <v>92</v>
      </c>
      <c r="J27" s="373">
        <v>32</v>
      </c>
      <c r="K27" s="373">
        <v>7</v>
      </c>
      <c r="L27" s="373">
        <v>25</v>
      </c>
      <c r="M27" s="373">
        <v>3904</v>
      </c>
      <c r="N27" s="373">
        <v>467</v>
      </c>
      <c r="O27" s="373">
        <v>3437</v>
      </c>
      <c r="P27" s="373">
        <v>101</v>
      </c>
      <c r="Q27" s="373">
        <v>681</v>
      </c>
      <c r="R27" s="373">
        <v>98</v>
      </c>
      <c r="S27" s="373">
        <v>698</v>
      </c>
      <c r="T27" s="373">
        <v>81</v>
      </c>
      <c r="U27" s="373">
        <v>704</v>
      </c>
      <c r="V27" s="373">
        <v>94</v>
      </c>
      <c r="W27" s="373">
        <v>657</v>
      </c>
      <c r="X27" s="373">
        <v>74</v>
      </c>
      <c r="Y27" s="373">
        <v>612</v>
      </c>
      <c r="Z27" s="373">
        <v>19</v>
      </c>
      <c r="AA27" s="373">
        <v>85</v>
      </c>
      <c r="AB27" s="373">
        <f t="shared" si="8"/>
        <v>654</v>
      </c>
      <c r="AC27" s="373">
        <v>79</v>
      </c>
      <c r="AD27" s="373">
        <v>575</v>
      </c>
      <c r="AE27" s="5"/>
    </row>
    <row r="28" spans="1:31" s="101" customFormat="1" ht="12.75" customHeight="1">
      <c r="A28" s="51" t="s">
        <v>19</v>
      </c>
      <c r="B28" s="5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96" t="s">
        <v>21</v>
      </c>
      <c r="N28" s="72"/>
      <c r="O28" s="72"/>
      <c r="Q28" s="72"/>
      <c r="R28" s="73"/>
      <c r="S28" s="73"/>
      <c r="T28" s="73"/>
      <c r="U28" s="73"/>
      <c r="V28" s="338"/>
      <c r="W28" s="73"/>
      <c r="X28" s="73"/>
      <c r="Y28" s="73"/>
      <c r="Z28" s="73"/>
      <c r="AA28" s="74"/>
      <c r="AB28" s="74"/>
      <c r="AC28" s="74"/>
      <c r="AD28" s="74"/>
      <c r="AE28" s="50"/>
    </row>
    <row r="29" spans="1:31" s="101" customFormat="1" ht="12.75" customHeight="1">
      <c r="A29" s="52" t="s">
        <v>110</v>
      </c>
      <c r="B29" s="75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68"/>
      <c r="Q29" s="72"/>
      <c r="R29" s="73"/>
      <c r="S29" s="73"/>
      <c r="T29" s="73"/>
      <c r="U29" s="73"/>
      <c r="V29" s="73"/>
      <c r="W29" s="73"/>
      <c r="X29" s="73"/>
      <c r="Y29" s="73"/>
      <c r="Z29" s="73"/>
      <c r="AA29" s="74"/>
      <c r="AB29" s="74"/>
      <c r="AC29" s="74"/>
      <c r="AD29" s="74"/>
      <c r="AE29" s="50"/>
    </row>
    <row r="30" spans="1:31" s="101" customFormat="1" ht="12.75" customHeight="1">
      <c r="A30" s="52" t="s">
        <v>490</v>
      </c>
      <c r="B30" s="75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68"/>
      <c r="Q30" s="72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74"/>
      <c r="AC30" s="74"/>
      <c r="AD30" s="74"/>
      <c r="AE30" s="50"/>
    </row>
    <row r="31" spans="1:31" s="101" customFormat="1" ht="12.75" customHeight="1">
      <c r="A31" s="52" t="s">
        <v>491</v>
      </c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1"/>
      <c r="Q31" s="71"/>
      <c r="R31" s="77"/>
      <c r="S31" s="77"/>
      <c r="T31" s="77"/>
      <c r="U31" s="77"/>
      <c r="V31" s="77"/>
      <c r="W31" s="77"/>
      <c r="X31" s="77"/>
      <c r="Y31" s="77"/>
      <c r="Z31" s="77"/>
      <c r="AA31" s="59"/>
      <c r="AB31" s="59"/>
      <c r="AC31" s="59"/>
      <c r="AD31" s="59"/>
      <c r="AE31" s="59"/>
    </row>
    <row r="32" spans="1:31" ht="12.75" customHeight="1">
      <c r="A32" s="52" t="s">
        <v>492</v>
      </c>
      <c r="B32" s="10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AA32" s="6"/>
      <c r="AB32" s="6"/>
      <c r="AC32" s="6"/>
      <c r="AD32" s="6"/>
      <c r="AE32" s="6"/>
    </row>
    <row r="33" spans="1:31" ht="12.75" customHeight="1">
      <c r="A33" s="52" t="s">
        <v>493</v>
      </c>
      <c r="B33" s="10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AA33" s="6"/>
      <c r="AB33" s="6"/>
      <c r="AC33" s="6"/>
      <c r="AD33" s="6"/>
      <c r="AE33" s="6"/>
    </row>
    <row r="34" spans="1:31" ht="12.75" customHeight="1">
      <c r="A34" s="52" t="s">
        <v>556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185" spans="1:26">
      <c r="A185" s="6" t="s">
        <v>451</v>
      </c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spans="1:26">
      <c r="A186" s="6" t="s">
        <v>452</v>
      </c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</row>
  </sheetData>
  <mergeCells count="20">
    <mergeCell ref="A3:A4"/>
    <mergeCell ref="B3:B4"/>
    <mergeCell ref="C3:C4"/>
    <mergeCell ref="A1:L1"/>
    <mergeCell ref="A2:L2"/>
    <mergeCell ref="M1:AD1"/>
    <mergeCell ref="M2:AD2"/>
    <mergeCell ref="AB3:AD4"/>
    <mergeCell ref="R4:S4"/>
    <mergeCell ref="G4:I4"/>
    <mergeCell ref="M3:AA3"/>
    <mergeCell ref="D3:L3"/>
    <mergeCell ref="X4:Y4"/>
    <mergeCell ref="V4:W4"/>
    <mergeCell ref="D4:F4"/>
    <mergeCell ref="J4:L4"/>
    <mergeCell ref="P4:Q4"/>
    <mergeCell ref="Z4:AA4"/>
    <mergeCell ref="M4:O4"/>
    <mergeCell ref="T4:U4"/>
  </mergeCells>
  <phoneticPr fontId="7" type="noConversion"/>
  <printOptions horizontalCentered="1"/>
  <pageMargins left="0.59055118110236227" right="0.47" top="0.59055118110236227" bottom="0.59055118110236227" header="0.27559055118110237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AQ192"/>
  <sheetViews>
    <sheetView showGridLines="0" view="pageBreakPreview" topLeftCell="A28" zoomScaleNormal="100" zoomScaleSheetLayoutView="100" workbookViewId="0">
      <selection activeCell="P45" sqref="P45"/>
    </sheetView>
  </sheetViews>
  <sheetFormatPr defaultColWidth="7.21875" defaultRowHeight="19.95" customHeight="1"/>
  <cols>
    <col min="1" max="1" width="15.21875" style="45" customWidth="1"/>
    <col min="2" max="2" width="7.33203125" style="45" bestFit="1" customWidth="1"/>
    <col min="3" max="3" width="7.88671875" style="45" customWidth="1"/>
    <col min="4" max="9" width="7.109375" style="45" customWidth="1"/>
    <col min="10" max="10" width="7.44140625" style="45" customWidth="1"/>
    <col min="11" max="11" width="7.6640625" style="45" customWidth="1"/>
    <col min="12" max="12" width="11.6640625" style="45" customWidth="1"/>
    <col min="13" max="15" width="9.33203125" style="45" customWidth="1"/>
    <col min="16" max="18" width="7.109375" style="45" customWidth="1"/>
    <col min="19" max="22" width="7.21875" style="45" customWidth="1"/>
    <col min="23" max="23" width="15.21875" style="45" customWidth="1"/>
    <col min="24" max="24" width="7.33203125" style="45" customWidth="1"/>
    <col min="25" max="30" width="7.44140625" style="45" customWidth="1"/>
    <col min="31" max="31" width="7.44140625" style="46" customWidth="1"/>
    <col min="32" max="33" width="7.44140625" style="45" customWidth="1"/>
    <col min="34" max="35" width="9.109375" style="45" customWidth="1"/>
    <col min="36" max="43" width="9" style="45" customWidth="1"/>
    <col min="44" max="16384" width="7.21875" style="45"/>
  </cols>
  <sheetData>
    <row r="1" spans="1:43" s="1" customFormat="1" ht="38.1" customHeight="1">
      <c r="A1" s="433" t="s">
        <v>26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33" t="s">
        <v>176</v>
      </c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60" t="s">
        <v>357</v>
      </c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05" t="s">
        <v>358</v>
      </c>
      <c r="AI1" s="405"/>
      <c r="AJ1" s="405"/>
      <c r="AK1" s="405"/>
      <c r="AL1" s="405"/>
      <c r="AM1" s="405"/>
      <c r="AN1" s="405"/>
      <c r="AO1" s="405"/>
      <c r="AP1" s="405"/>
      <c r="AQ1" s="405"/>
    </row>
    <row r="2" spans="1:43" s="2" customFormat="1" ht="16.95" customHeight="1" thickBot="1">
      <c r="A2" s="444"/>
      <c r="B2" s="444"/>
      <c r="C2" s="445"/>
      <c r="D2" s="445"/>
      <c r="E2" s="445"/>
      <c r="F2" s="445"/>
      <c r="G2" s="445"/>
      <c r="H2" s="445"/>
      <c r="I2" s="445"/>
      <c r="J2" s="446"/>
      <c r="K2" s="446"/>
      <c r="L2" s="446"/>
      <c r="M2" s="446"/>
      <c r="N2" s="446"/>
      <c r="O2" s="446"/>
      <c r="P2" s="444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6"/>
    </row>
    <row r="3" spans="1:43" s="44" customFormat="1" ht="15" customHeight="1">
      <c r="A3" s="447" t="s">
        <v>510</v>
      </c>
      <c r="B3" s="414"/>
      <c r="C3" s="392" t="s">
        <v>511</v>
      </c>
      <c r="D3" s="423" t="s">
        <v>178</v>
      </c>
      <c r="E3" s="453"/>
      <c r="F3" s="454"/>
      <c r="G3" s="423" t="s">
        <v>179</v>
      </c>
      <c r="H3" s="453"/>
      <c r="I3" s="454"/>
      <c r="J3" s="458" t="s">
        <v>180</v>
      </c>
      <c r="K3" s="453"/>
      <c r="L3" s="453"/>
      <c r="M3" s="453"/>
      <c r="N3" s="453"/>
      <c r="O3" s="454"/>
      <c r="P3" s="418" t="s">
        <v>316</v>
      </c>
      <c r="Q3" s="418"/>
      <c r="R3" s="418"/>
      <c r="S3" s="418"/>
      <c r="T3" s="418"/>
      <c r="U3" s="418"/>
      <c r="V3" s="418"/>
      <c r="W3" s="447" t="s">
        <v>510</v>
      </c>
      <c r="X3" s="414"/>
      <c r="Y3" s="451" t="s">
        <v>181</v>
      </c>
      <c r="Z3" s="418"/>
      <c r="AA3" s="418"/>
      <c r="AB3" s="418"/>
      <c r="AC3" s="418"/>
      <c r="AD3" s="419"/>
      <c r="AE3" s="394" t="s">
        <v>436</v>
      </c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</row>
    <row r="4" spans="1:43" s="18" customFormat="1" ht="54" customHeight="1">
      <c r="A4" s="448"/>
      <c r="B4" s="415"/>
      <c r="C4" s="452"/>
      <c r="D4" s="455"/>
      <c r="E4" s="456"/>
      <c r="F4" s="457"/>
      <c r="G4" s="455"/>
      <c r="H4" s="456"/>
      <c r="I4" s="457"/>
      <c r="J4" s="455"/>
      <c r="K4" s="456"/>
      <c r="L4" s="456"/>
      <c r="M4" s="456"/>
      <c r="N4" s="456"/>
      <c r="O4" s="457"/>
      <c r="P4" s="459" t="s">
        <v>349</v>
      </c>
      <c r="Q4" s="436"/>
      <c r="R4" s="435"/>
      <c r="S4" s="440" t="s">
        <v>348</v>
      </c>
      <c r="T4" s="435"/>
      <c r="U4" s="440" t="s">
        <v>345</v>
      </c>
      <c r="V4" s="435"/>
      <c r="W4" s="448"/>
      <c r="X4" s="415"/>
      <c r="Y4" s="440" t="s">
        <v>351</v>
      </c>
      <c r="Z4" s="435"/>
      <c r="AA4" s="440" t="s">
        <v>346</v>
      </c>
      <c r="AB4" s="435"/>
      <c r="AC4" s="440" t="s">
        <v>347</v>
      </c>
      <c r="AD4" s="435"/>
      <c r="AE4" s="440" t="s">
        <v>352</v>
      </c>
      <c r="AF4" s="436"/>
      <c r="AG4" s="435"/>
      <c r="AH4" s="459" t="s">
        <v>350</v>
      </c>
      <c r="AI4" s="435"/>
      <c r="AJ4" s="440" t="s">
        <v>345</v>
      </c>
      <c r="AK4" s="435"/>
      <c r="AL4" s="440" t="s">
        <v>351</v>
      </c>
      <c r="AM4" s="435"/>
      <c r="AN4" s="440" t="s">
        <v>346</v>
      </c>
      <c r="AO4" s="435"/>
      <c r="AP4" s="440" t="s">
        <v>353</v>
      </c>
      <c r="AQ4" s="436"/>
    </row>
    <row r="5" spans="1:43" s="44" customFormat="1" ht="96" customHeight="1" thickBot="1">
      <c r="A5" s="449"/>
      <c r="B5" s="450"/>
      <c r="C5" s="385"/>
      <c r="D5" s="106" t="s">
        <v>355</v>
      </c>
      <c r="E5" s="107" t="s">
        <v>472</v>
      </c>
      <c r="F5" s="107" t="s">
        <v>474</v>
      </c>
      <c r="G5" s="106" t="s">
        <v>470</v>
      </c>
      <c r="H5" s="107" t="s">
        <v>471</v>
      </c>
      <c r="I5" s="107" t="s">
        <v>473</v>
      </c>
      <c r="J5" s="106" t="s">
        <v>355</v>
      </c>
      <c r="K5" s="106" t="s">
        <v>354</v>
      </c>
      <c r="L5" s="107" t="s">
        <v>356</v>
      </c>
      <c r="M5" s="107" t="s">
        <v>351</v>
      </c>
      <c r="N5" s="107" t="s">
        <v>346</v>
      </c>
      <c r="O5" s="107" t="s">
        <v>353</v>
      </c>
      <c r="P5" s="107" t="s">
        <v>476</v>
      </c>
      <c r="Q5" s="107" t="s">
        <v>471</v>
      </c>
      <c r="R5" s="107" t="s">
        <v>473</v>
      </c>
      <c r="S5" s="107" t="s">
        <v>471</v>
      </c>
      <c r="T5" s="107" t="s">
        <v>473</v>
      </c>
      <c r="U5" s="107" t="s">
        <v>471</v>
      </c>
      <c r="V5" s="107" t="s">
        <v>473</v>
      </c>
      <c r="W5" s="449"/>
      <c r="X5" s="450"/>
      <c r="Y5" s="107" t="s">
        <v>471</v>
      </c>
      <c r="Z5" s="107" t="s">
        <v>473</v>
      </c>
      <c r="AA5" s="107" t="s">
        <v>471</v>
      </c>
      <c r="AB5" s="107" t="s">
        <v>473</v>
      </c>
      <c r="AC5" s="107" t="s">
        <v>471</v>
      </c>
      <c r="AD5" s="107" t="s">
        <v>473</v>
      </c>
      <c r="AE5" s="107" t="s">
        <v>476</v>
      </c>
      <c r="AF5" s="107" t="s">
        <v>471</v>
      </c>
      <c r="AG5" s="107" t="s">
        <v>473</v>
      </c>
      <c r="AH5" s="107" t="s">
        <v>471</v>
      </c>
      <c r="AI5" s="107" t="s">
        <v>473</v>
      </c>
      <c r="AJ5" s="107" t="s">
        <v>471</v>
      </c>
      <c r="AK5" s="107" t="s">
        <v>473</v>
      </c>
      <c r="AL5" s="107" t="s">
        <v>471</v>
      </c>
      <c r="AM5" s="107" t="s">
        <v>473</v>
      </c>
      <c r="AN5" s="107" t="s">
        <v>471</v>
      </c>
      <c r="AO5" s="107" t="s">
        <v>473</v>
      </c>
      <c r="AP5" s="107" t="s">
        <v>471</v>
      </c>
      <c r="AQ5" s="154" t="s">
        <v>473</v>
      </c>
    </row>
    <row r="6" spans="1:43" s="2" customFormat="1" ht="14.4" hidden="1" customHeight="1">
      <c r="A6" s="89" t="s">
        <v>55</v>
      </c>
      <c r="B6" s="132" t="s">
        <v>111</v>
      </c>
      <c r="C6" s="303">
        <v>21</v>
      </c>
      <c r="D6" s="303">
        <v>2284</v>
      </c>
      <c r="E6" s="303">
        <v>1115</v>
      </c>
      <c r="F6" s="303">
        <v>1169</v>
      </c>
      <c r="G6" s="303">
        <v>519</v>
      </c>
      <c r="H6" s="303">
        <v>198</v>
      </c>
      <c r="I6" s="303">
        <v>321</v>
      </c>
      <c r="J6" s="303">
        <v>1001</v>
      </c>
      <c r="K6" s="303">
        <v>346</v>
      </c>
      <c r="L6" s="303">
        <v>166</v>
      </c>
      <c r="M6" s="303">
        <v>302</v>
      </c>
      <c r="N6" s="303">
        <v>68</v>
      </c>
      <c r="O6" s="303">
        <v>119</v>
      </c>
      <c r="P6" s="303">
        <v>36618</v>
      </c>
      <c r="Q6" s="303">
        <v>19851</v>
      </c>
      <c r="R6" s="303">
        <v>16767</v>
      </c>
      <c r="S6" s="303">
        <v>7199</v>
      </c>
      <c r="T6" s="303">
        <v>6249</v>
      </c>
      <c r="U6" s="303">
        <v>2976</v>
      </c>
      <c r="V6" s="303">
        <v>3202</v>
      </c>
      <c r="W6" s="89" t="s">
        <v>55</v>
      </c>
      <c r="X6" s="132" t="s">
        <v>111</v>
      </c>
      <c r="Y6" s="303">
        <v>6338</v>
      </c>
      <c r="Z6" s="303">
        <v>4830</v>
      </c>
      <c r="AA6" s="303">
        <v>1430</v>
      </c>
      <c r="AB6" s="303">
        <v>837</v>
      </c>
      <c r="AC6" s="303">
        <v>1908</v>
      </c>
      <c r="AD6" s="303">
        <v>1649</v>
      </c>
      <c r="AE6" s="303">
        <v>11767</v>
      </c>
      <c r="AF6" s="303">
        <v>6187</v>
      </c>
      <c r="AG6" s="303">
        <v>5580</v>
      </c>
      <c r="AH6" s="310">
        <v>2389</v>
      </c>
      <c r="AI6" s="310">
        <v>2070</v>
      </c>
      <c r="AJ6" s="310">
        <v>995</v>
      </c>
      <c r="AK6" s="310">
        <v>1108</v>
      </c>
      <c r="AL6" s="310">
        <v>1935</v>
      </c>
      <c r="AM6" s="310">
        <v>1656</v>
      </c>
      <c r="AN6" s="310">
        <v>308</v>
      </c>
      <c r="AO6" s="310">
        <v>195</v>
      </c>
      <c r="AP6" s="310">
        <v>560</v>
      </c>
      <c r="AQ6" s="310">
        <v>551</v>
      </c>
    </row>
    <row r="7" spans="1:43" s="2" customFormat="1" ht="14.4" hidden="1" customHeight="1">
      <c r="A7" s="89"/>
      <c r="B7" s="133" t="s">
        <v>126</v>
      </c>
      <c r="C7" s="303">
        <v>4</v>
      </c>
      <c r="D7" s="303">
        <v>334</v>
      </c>
      <c r="E7" s="303">
        <v>115</v>
      </c>
      <c r="F7" s="303">
        <v>219</v>
      </c>
      <c r="G7" s="303">
        <v>43</v>
      </c>
      <c r="H7" s="303">
        <v>7</v>
      </c>
      <c r="I7" s="303">
        <v>36</v>
      </c>
      <c r="J7" s="303">
        <v>45</v>
      </c>
      <c r="K7" s="303">
        <v>45</v>
      </c>
      <c r="L7" s="303" t="s">
        <v>117</v>
      </c>
      <c r="M7" s="303" t="s">
        <v>117</v>
      </c>
      <c r="N7" s="303" t="s">
        <v>117</v>
      </c>
      <c r="O7" s="303" t="s">
        <v>117</v>
      </c>
      <c r="P7" s="303">
        <v>1537</v>
      </c>
      <c r="Q7" s="303">
        <v>753</v>
      </c>
      <c r="R7" s="303">
        <v>784</v>
      </c>
      <c r="S7" s="303">
        <v>753</v>
      </c>
      <c r="T7" s="303">
        <v>784</v>
      </c>
      <c r="U7" s="303" t="s">
        <v>117</v>
      </c>
      <c r="V7" s="303" t="s">
        <v>117</v>
      </c>
      <c r="W7" s="89"/>
      <c r="X7" s="133" t="s">
        <v>126</v>
      </c>
      <c r="Y7" s="303" t="s">
        <v>117</v>
      </c>
      <c r="Z7" s="303" t="s">
        <v>117</v>
      </c>
      <c r="AA7" s="303" t="s">
        <v>117</v>
      </c>
      <c r="AB7" s="303" t="s">
        <v>117</v>
      </c>
      <c r="AC7" s="303" t="s">
        <v>117</v>
      </c>
      <c r="AD7" s="303" t="s">
        <v>117</v>
      </c>
      <c r="AE7" s="303">
        <v>386</v>
      </c>
      <c r="AF7" s="303">
        <v>164</v>
      </c>
      <c r="AG7" s="303">
        <v>222</v>
      </c>
      <c r="AH7" s="310">
        <v>164</v>
      </c>
      <c r="AI7" s="310">
        <v>222</v>
      </c>
      <c r="AJ7" s="310" t="s">
        <v>117</v>
      </c>
      <c r="AK7" s="310" t="s">
        <v>117</v>
      </c>
      <c r="AL7" s="310" t="s">
        <v>117</v>
      </c>
      <c r="AM7" s="310" t="s">
        <v>117</v>
      </c>
      <c r="AN7" s="310" t="s">
        <v>117</v>
      </c>
      <c r="AO7" s="310" t="s">
        <v>117</v>
      </c>
      <c r="AP7" s="310" t="s">
        <v>117</v>
      </c>
      <c r="AQ7" s="310" t="s">
        <v>117</v>
      </c>
    </row>
    <row r="8" spans="1:43" s="2" customFormat="1" ht="14.4" hidden="1" customHeight="1">
      <c r="A8" s="89"/>
      <c r="B8" s="133" t="s">
        <v>112</v>
      </c>
      <c r="C8" s="303">
        <v>23</v>
      </c>
      <c r="D8" s="303">
        <v>1934</v>
      </c>
      <c r="E8" s="303">
        <v>993</v>
      </c>
      <c r="F8" s="303">
        <v>941</v>
      </c>
      <c r="G8" s="303">
        <v>471</v>
      </c>
      <c r="H8" s="303">
        <v>158</v>
      </c>
      <c r="I8" s="303">
        <v>313</v>
      </c>
      <c r="J8" s="303">
        <v>877</v>
      </c>
      <c r="K8" s="303">
        <v>296</v>
      </c>
      <c r="L8" s="303">
        <v>100</v>
      </c>
      <c r="M8" s="303">
        <v>311</v>
      </c>
      <c r="N8" s="303">
        <v>77</v>
      </c>
      <c r="O8" s="303">
        <v>93</v>
      </c>
      <c r="P8" s="303">
        <v>34020</v>
      </c>
      <c r="Q8" s="303">
        <v>18312</v>
      </c>
      <c r="R8" s="303">
        <v>15708</v>
      </c>
      <c r="S8" s="303">
        <v>6378</v>
      </c>
      <c r="T8" s="303">
        <v>5763</v>
      </c>
      <c r="U8" s="303">
        <v>1535</v>
      </c>
      <c r="V8" s="303">
        <v>2619</v>
      </c>
      <c r="W8" s="89"/>
      <c r="X8" s="133" t="s">
        <v>112</v>
      </c>
      <c r="Y8" s="303">
        <v>7358</v>
      </c>
      <c r="Z8" s="303">
        <v>5335</v>
      </c>
      <c r="AA8" s="303">
        <v>1659</v>
      </c>
      <c r="AB8" s="303">
        <v>1239</v>
      </c>
      <c r="AC8" s="303">
        <v>1382</v>
      </c>
      <c r="AD8" s="303">
        <v>752</v>
      </c>
      <c r="AE8" s="303">
        <v>11486</v>
      </c>
      <c r="AF8" s="303">
        <v>6161</v>
      </c>
      <c r="AG8" s="303">
        <v>5325</v>
      </c>
      <c r="AH8" s="310">
        <v>2149</v>
      </c>
      <c r="AI8" s="310">
        <v>1976</v>
      </c>
      <c r="AJ8" s="310">
        <v>585</v>
      </c>
      <c r="AK8" s="310">
        <v>950</v>
      </c>
      <c r="AL8" s="310">
        <v>2450</v>
      </c>
      <c r="AM8" s="310">
        <v>1758</v>
      </c>
      <c r="AN8" s="310">
        <v>428</v>
      </c>
      <c r="AO8" s="310">
        <v>332</v>
      </c>
      <c r="AP8" s="310">
        <v>549</v>
      </c>
      <c r="AQ8" s="310">
        <v>309</v>
      </c>
    </row>
    <row r="9" spans="1:43" s="2" customFormat="1" ht="14.4" hidden="1" customHeight="1">
      <c r="A9" s="89" t="s">
        <v>56</v>
      </c>
      <c r="B9" s="133" t="s">
        <v>111</v>
      </c>
      <c r="C9" s="303">
        <v>22</v>
      </c>
      <c r="D9" s="303">
        <v>2320</v>
      </c>
      <c r="E9" s="303">
        <v>1118</v>
      </c>
      <c r="F9" s="303">
        <v>1202</v>
      </c>
      <c r="G9" s="303">
        <v>539</v>
      </c>
      <c r="H9" s="303">
        <v>196</v>
      </c>
      <c r="I9" s="303">
        <v>343</v>
      </c>
      <c r="J9" s="303">
        <v>1035</v>
      </c>
      <c r="K9" s="303">
        <v>350</v>
      </c>
      <c r="L9" s="303">
        <v>164</v>
      </c>
      <c r="M9" s="303">
        <v>323</v>
      </c>
      <c r="N9" s="303">
        <v>79</v>
      </c>
      <c r="O9" s="303">
        <v>119</v>
      </c>
      <c r="P9" s="303">
        <v>37092</v>
      </c>
      <c r="Q9" s="303">
        <v>20139</v>
      </c>
      <c r="R9" s="303">
        <v>16953</v>
      </c>
      <c r="S9" s="303">
        <v>7224</v>
      </c>
      <c r="T9" s="303">
        <v>6294</v>
      </c>
      <c r="U9" s="303">
        <v>2903</v>
      </c>
      <c r="V9" s="303">
        <v>3240</v>
      </c>
      <c r="W9" s="89" t="s">
        <v>56</v>
      </c>
      <c r="X9" s="133" t="s">
        <v>111</v>
      </c>
      <c r="Y9" s="303">
        <v>6635</v>
      </c>
      <c r="Z9" s="303">
        <v>4897</v>
      </c>
      <c r="AA9" s="303">
        <v>1619</v>
      </c>
      <c r="AB9" s="303">
        <v>953</v>
      </c>
      <c r="AC9" s="303">
        <v>1758</v>
      </c>
      <c r="AD9" s="303">
        <v>1569</v>
      </c>
      <c r="AE9" s="303">
        <v>11778</v>
      </c>
      <c r="AF9" s="303">
        <v>6216</v>
      </c>
      <c r="AG9" s="303">
        <v>5562</v>
      </c>
      <c r="AH9" s="310">
        <v>2381</v>
      </c>
      <c r="AI9" s="310">
        <v>2104</v>
      </c>
      <c r="AJ9" s="310">
        <v>931</v>
      </c>
      <c r="AK9" s="310">
        <v>1053</v>
      </c>
      <c r="AL9" s="310">
        <v>2013</v>
      </c>
      <c r="AM9" s="310">
        <v>1677</v>
      </c>
      <c r="AN9" s="310">
        <v>303</v>
      </c>
      <c r="AO9" s="310">
        <v>211</v>
      </c>
      <c r="AP9" s="310">
        <v>588</v>
      </c>
      <c r="AQ9" s="310">
        <v>517</v>
      </c>
    </row>
    <row r="10" spans="1:43" s="2" customFormat="1" ht="14.4" hidden="1" customHeight="1">
      <c r="A10" s="89"/>
      <c r="B10" s="133" t="s">
        <v>126</v>
      </c>
      <c r="C10" s="303">
        <v>4</v>
      </c>
      <c r="D10" s="303">
        <v>372</v>
      </c>
      <c r="E10" s="303">
        <v>126</v>
      </c>
      <c r="F10" s="303">
        <v>246</v>
      </c>
      <c r="G10" s="303">
        <v>45</v>
      </c>
      <c r="H10" s="303">
        <v>9</v>
      </c>
      <c r="I10" s="303">
        <v>36</v>
      </c>
      <c r="J10" s="303">
        <v>45</v>
      </c>
      <c r="K10" s="303">
        <v>45</v>
      </c>
      <c r="L10" s="303" t="s">
        <v>117</v>
      </c>
      <c r="M10" s="303" t="s">
        <v>117</v>
      </c>
      <c r="N10" s="303" t="s">
        <v>117</v>
      </c>
      <c r="O10" s="303" t="s">
        <v>117</v>
      </c>
      <c r="P10" s="303">
        <v>1565</v>
      </c>
      <c r="Q10" s="303">
        <v>745</v>
      </c>
      <c r="R10" s="303">
        <v>820</v>
      </c>
      <c r="S10" s="303">
        <v>745</v>
      </c>
      <c r="T10" s="303">
        <v>820</v>
      </c>
      <c r="U10" s="303" t="s">
        <v>117</v>
      </c>
      <c r="V10" s="303" t="s">
        <v>117</v>
      </c>
      <c r="W10" s="89"/>
      <c r="X10" s="133" t="s">
        <v>126</v>
      </c>
      <c r="Y10" s="303" t="s">
        <v>117</v>
      </c>
      <c r="Z10" s="303" t="s">
        <v>117</v>
      </c>
      <c r="AA10" s="303" t="s">
        <v>117</v>
      </c>
      <c r="AB10" s="303" t="s">
        <v>117</v>
      </c>
      <c r="AC10" s="303" t="s">
        <v>117</v>
      </c>
      <c r="AD10" s="303" t="s">
        <v>117</v>
      </c>
      <c r="AE10" s="303">
        <v>507</v>
      </c>
      <c r="AF10" s="303">
        <v>254</v>
      </c>
      <c r="AG10" s="303">
        <v>253</v>
      </c>
      <c r="AH10" s="310">
        <v>254</v>
      </c>
      <c r="AI10" s="310">
        <v>253</v>
      </c>
      <c r="AJ10" s="310" t="s">
        <v>117</v>
      </c>
      <c r="AK10" s="310" t="s">
        <v>117</v>
      </c>
      <c r="AL10" s="310" t="s">
        <v>117</v>
      </c>
      <c r="AM10" s="310" t="s">
        <v>117</v>
      </c>
      <c r="AN10" s="310" t="s">
        <v>117</v>
      </c>
      <c r="AO10" s="310" t="s">
        <v>117</v>
      </c>
      <c r="AP10" s="310" t="s">
        <v>117</v>
      </c>
      <c r="AQ10" s="310" t="s">
        <v>117</v>
      </c>
    </row>
    <row r="11" spans="1:43" s="2" customFormat="1" ht="14.4" hidden="1" customHeight="1">
      <c r="A11" s="89"/>
      <c r="B11" s="133" t="s">
        <v>112</v>
      </c>
      <c r="C11" s="303">
        <v>23</v>
      </c>
      <c r="D11" s="303">
        <v>1932</v>
      </c>
      <c r="E11" s="303">
        <v>980</v>
      </c>
      <c r="F11" s="303">
        <v>952</v>
      </c>
      <c r="G11" s="303">
        <v>455</v>
      </c>
      <c r="H11" s="303">
        <v>144</v>
      </c>
      <c r="I11" s="303">
        <v>311</v>
      </c>
      <c r="J11" s="303">
        <v>905</v>
      </c>
      <c r="K11" s="303">
        <v>298</v>
      </c>
      <c r="L11" s="303">
        <v>85</v>
      </c>
      <c r="M11" s="303">
        <v>345</v>
      </c>
      <c r="N11" s="303">
        <v>88</v>
      </c>
      <c r="O11" s="303">
        <v>89</v>
      </c>
      <c r="P11" s="303">
        <v>34624</v>
      </c>
      <c r="Q11" s="303">
        <v>18511</v>
      </c>
      <c r="R11" s="303">
        <v>16113</v>
      </c>
      <c r="S11" s="303">
        <v>6419</v>
      </c>
      <c r="T11" s="303">
        <v>5663</v>
      </c>
      <c r="U11" s="303">
        <v>1074</v>
      </c>
      <c r="V11" s="303">
        <v>2370</v>
      </c>
      <c r="W11" s="89"/>
      <c r="X11" s="133" t="s">
        <v>112</v>
      </c>
      <c r="Y11" s="303">
        <v>7850</v>
      </c>
      <c r="Z11" s="303">
        <v>5858</v>
      </c>
      <c r="AA11" s="303">
        <v>1926</v>
      </c>
      <c r="AB11" s="303">
        <v>1497</v>
      </c>
      <c r="AC11" s="303">
        <v>1242</v>
      </c>
      <c r="AD11" s="303">
        <v>725</v>
      </c>
      <c r="AE11" s="303">
        <v>11496</v>
      </c>
      <c r="AF11" s="303">
        <v>6109</v>
      </c>
      <c r="AG11" s="303">
        <v>5387</v>
      </c>
      <c r="AH11" s="310">
        <v>2062</v>
      </c>
      <c r="AI11" s="310">
        <v>1956</v>
      </c>
      <c r="AJ11" s="310">
        <v>560</v>
      </c>
      <c r="AK11" s="310">
        <v>948</v>
      </c>
      <c r="AL11" s="310">
        <v>2576</v>
      </c>
      <c r="AM11" s="310">
        <v>1904</v>
      </c>
      <c r="AN11" s="310">
        <v>436</v>
      </c>
      <c r="AO11" s="310">
        <v>322</v>
      </c>
      <c r="AP11" s="310">
        <v>475</v>
      </c>
      <c r="AQ11" s="310">
        <v>257</v>
      </c>
    </row>
    <row r="12" spans="1:43" s="2" customFormat="1" ht="14.4" hidden="1" customHeight="1">
      <c r="A12" s="89" t="s">
        <v>57</v>
      </c>
      <c r="B12" s="133" t="s">
        <v>111</v>
      </c>
      <c r="C12" s="303">
        <v>22</v>
      </c>
      <c r="D12" s="303">
        <v>2366</v>
      </c>
      <c r="E12" s="303">
        <v>1134</v>
      </c>
      <c r="F12" s="303">
        <v>1232</v>
      </c>
      <c r="G12" s="303">
        <v>540</v>
      </c>
      <c r="H12" s="303">
        <v>193</v>
      </c>
      <c r="I12" s="303">
        <v>347</v>
      </c>
      <c r="J12" s="303">
        <v>1043</v>
      </c>
      <c r="K12" s="303">
        <v>354</v>
      </c>
      <c r="L12" s="303">
        <v>162</v>
      </c>
      <c r="M12" s="303">
        <v>325</v>
      </c>
      <c r="N12" s="303">
        <v>84</v>
      </c>
      <c r="O12" s="303">
        <v>118</v>
      </c>
      <c r="P12" s="303">
        <v>36983</v>
      </c>
      <c r="Q12" s="303">
        <v>20048</v>
      </c>
      <c r="R12" s="303">
        <v>16935</v>
      </c>
      <c r="S12" s="303">
        <v>7281</v>
      </c>
      <c r="T12" s="303">
        <v>6357</v>
      </c>
      <c r="U12" s="303">
        <v>2701</v>
      </c>
      <c r="V12" s="303">
        <v>3335</v>
      </c>
      <c r="W12" s="89" t="s">
        <v>57</v>
      </c>
      <c r="X12" s="133" t="s">
        <v>111</v>
      </c>
      <c r="Y12" s="303">
        <v>6789</v>
      </c>
      <c r="Z12" s="303">
        <v>4798</v>
      </c>
      <c r="AA12" s="303">
        <v>1672</v>
      </c>
      <c r="AB12" s="303">
        <v>1037</v>
      </c>
      <c r="AC12" s="303">
        <v>1605</v>
      </c>
      <c r="AD12" s="303">
        <v>1408</v>
      </c>
      <c r="AE12" s="303">
        <v>11675</v>
      </c>
      <c r="AF12" s="303">
        <v>6285</v>
      </c>
      <c r="AG12" s="303">
        <v>5390</v>
      </c>
      <c r="AH12" s="310">
        <v>2284</v>
      </c>
      <c r="AI12" s="310">
        <v>2027</v>
      </c>
      <c r="AJ12" s="310">
        <v>976</v>
      </c>
      <c r="AK12" s="310">
        <v>1043</v>
      </c>
      <c r="AL12" s="310">
        <v>2092</v>
      </c>
      <c r="AM12" s="310">
        <v>1568</v>
      </c>
      <c r="AN12" s="310">
        <v>428</v>
      </c>
      <c r="AO12" s="310">
        <v>266</v>
      </c>
      <c r="AP12" s="310">
        <v>505</v>
      </c>
      <c r="AQ12" s="310">
        <v>486</v>
      </c>
    </row>
    <row r="13" spans="1:43" s="2" customFormat="1" ht="14.4" hidden="1" customHeight="1">
      <c r="A13" s="89"/>
      <c r="B13" s="133" t="s">
        <v>126</v>
      </c>
      <c r="C13" s="303">
        <v>4</v>
      </c>
      <c r="D13" s="303">
        <v>380</v>
      </c>
      <c r="E13" s="303">
        <v>128</v>
      </c>
      <c r="F13" s="303">
        <v>252</v>
      </c>
      <c r="G13" s="303">
        <v>47</v>
      </c>
      <c r="H13" s="303">
        <v>9</v>
      </c>
      <c r="I13" s="303">
        <v>38</v>
      </c>
      <c r="J13" s="303">
        <v>46</v>
      </c>
      <c r="K13" s="303">
        <v>46</v>
      </c>
      <c r="L13" s="303" t="s">
        <v>117</v>
      </c>
      <c r="M13" s="303" t="s">
        <v>117</v>
      </c>
      <c r="N13" s="303" t="s">
        <v>117</v>
      </c>
      <c r="O13" s="303" t="s">
        <v>117</v>
      </c>
      <c r="P13" s="303">
        <v>1616</v>
      </c>
      <c r="Q13" s="303">
        <v>766</v>
      </c>
      <c r="R13" s="303">
        <v>850</v>
      </c>
      <c r="S13" s="303">
        <v>766</v>
      </c>
      <c r="T13" s="303">
        <v>850</v>
      </c>
      <c r="U13" s="303" t="s">
        <v>117</v>
      </c>
      <c r="V13" s="303" t="s">
        <v>117</v>
      </c>
      <c r="W13" s="89"/>
      <c r="X13" s="133" t="s">
        <v>126</v>
      </c>
      <c r="Y13" s="303" t="s">
        <v>117</v>
      </c>
      <c r="Z13" s="303" t="s">
        <v>117</v>
      </c>
      <c r="AA13" s="303" t="s">
        <v>117</v>
      </c>
      <c r="AB13" s="303" t="s">
        <v>117</v>
      </c>
      <c r="AC13" s="303" t="s">
        <v>117</v>
      </c>
      <c r="AD13" s="303" t="s">
        <v>117</v>
      </c>
      <c r="AE13" s="303">
        <v>511</v>
      </c>
      <c r="AF13" s="303">
        <v>248</v>
      </c>
      <c r="AG13" s="303">
        <v>263</v>
      </c>
      <c r="AH13" s="310">
        <v>248</v>
      </c>
      <c r="AI13" s="310">
        <v>263</v>
      </c>
      <c r="AJ13" s="310" t="s">
        <v>117</v>
      </c>
      <c r="AK13" s="310" t="s">
        <v>117</v>
      </c>
      <c r="AL13" s="310" t="s">
        <v>117</v>
      </c>
      <c r="AM13" s="310" t="s">
        <v>117</v>
      </c>
      <c r="AN13" s="310" t="s">
        <v>117</v>
      </c>
      <c r="AO13" s="310" t="s">
        <v>117</v>
      </c>
      <c r="AP13" s="310" t="s">
        <v>117</v>
      </c>
      <c r="AQ13" s="310" t="s">
        <v>117</v>
      </c>
    </row>
    <row r="14" spans="1:43" s="2" customFormat="1" ht="14.4" hidden="1" customHeight="1">
      <c r="A14" s="89"/>
      <c r="B14" s="133" t="s">
        <v>112</v>
      </c>
      <c r="C14" s="303">
        <v>23</v>
      </c>
      <c r="D14" s="303">
        <v>1916</v>
      </c>
      <c r="E14" s="303">
        <v>949</v>
      </c>
      <c r="F14" s="303">
        <v>967</v>
      </c>
      <c r="G14" s="303">
        <v>453</v>
      </c>
      <c r="H14" s="303">
        <v>147</v>
      </c>
      <c r="I14" s="303">
        <v>306</v>
      </c>
      <c r="J14" s="303">
        <v>902</v>
      </c>
      <c r="K14" s="303">
        <v>293</v>
      </c>
      <c r="L14" s="303">
        <v>76</v>
      </c>
      <c r="M14" s="303">
        <v>351</v>
      </c>
      <c r="N14" s="303">
        <v>99</v>
      </c>
      <c r="O14" s="303">
        <v>83</v>
      </c>
      <c r="P14" s="303">
        <v>34731</v>
      </c>
      <c r="Q14" s="303">
        <v>18546</v>
      </c>
      <c r="R14" s="303">
        <v>16185</v>
      </c>
      <c r="S14" s="303">
        <v>6478</v>
      </c>
      <c r="T14" s="303">
        <v>5523</v>
      </c>
      <c r="U14" s="303">
        <v>792</v>
      </c>
      <c r="V14" s="303">
        <v>2215</v>
      </c>
      <c r="W14" s="89"/>
      <c r="X14" s="133" t="s">
        <v>112</v>
      </c>
      <c r="Y14" s="303">
        <v>7905</v>
      </c>
      <c r="Z14" s="303">
        <v>6139</v>
      </c>
      <c r="AA14" s="303">
        <v>2257</v>
      </c>
      <c r="AB14" s="303">
        <v>1689</v>
      </c>
      <c r="AC14" s="303">
        <v>1114</v>
      </c>
      <c r="AD14" s="303">
        <v>619</v>
      </c>
      <c r="AE14" s="303">
        <v>11180</v>
      </c>
      <c r="AF14" s="303">
        <v>5945</v>
      </c>
      <c r="AG14" s="303">
        <v>5235</v>
      </c>
      <c r="AH14" s="310">
        <v>2121</v>
      </c>
      <c r="AI14" s="310">
        <v>1942</v>
      </c>
      <c r="AJ14" s="310">
        <v>454</v>
      </c>
      <c r="AK14" s="310">
        <v>800</v>
      </c>
      <c r="AL14" s="310">
        <v>2439</v>
      </c>
      <c r="AM14" s="310">
        <v>1908</v>
      </c>
      <c r="AN14" s="310">
        <v>464</v>
      </c>
      <c r="AO14" s="310">
        <v>362</v>
      </c>
      <c r="AP14" s="310">
        <v>467</v>
      </c>
      <c r="AQ14" s="310">
        <v>223</v>
      </c>
    </row>
    <row r="15" spans="1:43" s="2" customFormat="1" ht="14.4" customHeight="1">
      <c r="A15" s="89" t="s">
        <v>58</v>
      </c>
      <c r="B15" s="133" t="s">
        <v>111</v>
      </c>
      <c r="C15" s="303">
        <v>22</v>
      </c>
      <c r="D15" s="303">
        <v>2374</v>
      </c>
      <c r="E15" s="303">
        <v>1138</v>
      </c>
      <c r="F15" s="303">
        <v>1236</v>
      </c>
      <c r="G15" s="303">
        <v>527</v>
      </c>
      <c r="H15" s="303">
        <v>189</v>
      </c>
      <c r="I15" s="303">
        <v>338</v>
      </c>
      <c r="J15" s="303">
        <v>1041</v>
      </c>
      <c r="K15" s="303">
        <v>361</v>
      </c>
      <c r="L15" s="303">
        <v>160</v>
      </c>
      <c r="M15" s="303">
        <v>323</v>
      </c>
      <c r="N15" s="303">
        <v>86</v>
      </c>
      <c r="O15" s="303">
        <v>111</v>
      </c>
      <c r="P15" s="303">
        <v>36459</v>
      </c>
      <c r="Q15" s="303">
        <v>19793</v>
      </c>
      <c r="R15" s="303">
        <v>16666</v>
      </c>
      <c r="S15" s="303">
        <v>7292</v>
      </c>
      <c r="T15" s="303">
        <v>6433</v>
      </c>
      <c r="U15" s="303">
        <v>2602</v>
      </c>
      <c r="V15" s="303">
        <v>3236</v>
      </c>
      <c r="W15" s="89" t="s">
        <v>58</v>
      </c>
      <c r="X15" s="133" t="s">
        <v>111</v>
      </c>
      <c r="Y15" s="303">
        <v>6728</v>
      </c>
      <c r="Z15" s="303">
        <v>4652</v>
      </c>
      <c r="AA15" s="303">
        <v>1726</v>
      </c>
      <c r="AB15" s="303">
        <v>1154</v>
      </c>
      <c r="AC15" s="303">
        <v>1445</v>
      </c>
      <c r="AD15" s="303">
        <v>1191</v>
      </c>
      <c r="AE15" s="303">
        <v>11705</v>
      </c>
      <c r="AF15" s="303">
        <v>6289</v>
      </c>
      <c r="AG15" s="303">
        <v>5416</v>
      </c>
      <c r="AH15" s="310">
        <v>2287</v>
      </c>
      <c r="AI15" s="310">
        <v>2033</v>
      </c>
      <c r="AJ15" s="310">
        <v>872</v>
      </c>
      <c r="AK15" s="310">
        <v>1047</v>
      </c>
      <c r="AL15" s="310">
        <v>2208</v>
      </c>
      <c r="AM15" s="310">
        <v>1619</v>
      </c>
      <c r="AN15" s="310">
        <v>457</v>
      </c>
      <c r="AO15" s="310">
        <v>266</v>
      </c>
      <c r="AP15" s="310">
        <v>465</v>
      </c>
      <c r="AQ15" s="310">
        <v>451</v>
      </c>
    </row>
    <row r="16" spans="1:43" s="2" customFormat="1" ht="14.4" customHeight="1">
      <c r="A16" s="89"/>
      <c r="B16" s="133" t="s">
        <v>126</v>
      </c>
      <c r="C16" s="303">
        <v>4</v>
      </c>
      <c r="D16" s="303">
        <v>397</v>
      </c>
      <c r="E16" s="303">
        <v>129</v>
      </c>
      <c r="F16" s="303">
        <v>268</v>
      </c>
      <c r="G16" s="303">
        <v>44</v>
      </c>
      <c r="H16" s="303">
        <v>6</v>
      </c>
      <c r="I16" s="303">
        <v>38</v>
      </c>
      <c r="J16" s="303">
        <v>48</v>
      </c>
      <c r="K16" s="303">
        <v>48</v>
      </c>
      <c r="L16" s="303" t="s">
        <v>117</v>
      </c>
      <c r="M16" s="303" t="s">
        <v>117</v>
      </c>
      <c r="N16" s="303" t="s">
        <v>117</v>
      </c>
      <c r="O16" s="303" t="s">
        <v>117</v>
      </c>
      <c r="P16" s="303">
        <v>1677</v>
      </c>
      <c r="Q16" s="303">
        <v>807</v>
      </c>
      <c r="R16" s="303">
        <v>870</v>
      </c>
      <c r="S16" s="303">
        <v>807</v>
      </c>
      <c r="T16" s="303">
        <v>870</v>
      </c>
      <c r="U16" s="303" t="s">
        <v>117</v>
      </c>
      <c r="V16" s="303" t="s">
        <v>117</v>
      </c>
      <c r="W16" s="89"/>
      <c r="X16" s="133" t="s">
        <v>126</v>
      </c>
      <c r="Y16" s="303" t="s">
        <v>117</v>
      </c>
      <c r="Z16" s="303" t="s">
        <v>117</v>
      </c>
      <c r="AA16" s="303" t="s">
        <v>117</v>
      </c>
      <c r="AB16" s="303" t="s">
        <v>117</v>
      </c>
      <c r="AC16" s="303" t="s">
        <v>117</v>
      </c>
      <c r="AD16" s="303" t="s">
        <v>117</v>
      </c>
      <c r="AE16" s="303">
        <v>517</v>
      </c>
      <c r="AF16" s="303">
        <v>243</v>
      </c>
      <c r="AG16" s="303">
        <v>274</v>
      </c>
      <c r="AH16" s="310">
        <v>243</v>
      </c>
      <c r="AI16" s="310">
        <v>274</v>
      </c>
      <c r="AJ16" s="310" t="s">
        <v>117</v>
      </c>
      <c r="AK16" s="310" t="s">
        <v>117</v>
      </c>
      <c r="AL16" s="310" t="s">
        <v>117</v>
      </c>
      <c r="AM16" s="310" t="s">
        <v>117</v>
      </c>
      <c r="AN16" s="310" t="s">
        <v>117</v>
      </c>
      <c r="AO16" s="310" t="s">
        <v>117</v>
      </c>
      <c r="AP16" s="310" t="s">
        <v>117</v>
      </c>
      <c r="AQ16" s="310" t="s">
        <v>117</v>
      </c>
    </row>
    <row r="17" spans="1:43" s="2" customFormat="1" ht="14.4" customHeight="1">
      <c r="A17" s="89"/>
      <c r="B17" s="133" t="s">
        <v>112</v>
      </c>
      <c r="C17" s="303">
        <v>23</v>
      </c>
      <c r="D17" s="303">
        <v>1938</v>
      </c>
      <c r="E17" s="303">
        <v>954</v>
      </c>
      <c r="F17" s="303">
        <v>984</v>
      </c>
      <c r="G17" s="303">
        <v>453</v>
      </c>
      <c r="H17" s="303">
        <v>148</v>
      </c>
      <c r="I17" s="303">
        <v>305</v>
      </c>
      <c r="J17" s="303">
        <v>902</v>
      </c>
      <c r="K17" s="303">
        <v>298</v>
      </c>
      <c r="L17" s="303">
        <v>69</v>
      </c>
      <c r="M17" s="303">
        <v>359</v>
      </c>
      <c r="N17" s="303">
        <v>98</v>
      </c>
      <c r="O17" s="303">
        <v>78</v>
      </c>
      <c r="P17" s="303">
        <v>35642</v>
      </c>
      <c r="Q17" s="303">
        <v>18749</v>
      </c>
      <c r="R17" s="303">
        <v>16893</v>
      </c>
      <c r="S17" s="303">
        <v>6661</v>
      </c>
      <c r="T17" s="303">
        <v>5722</v>
      </c>
      <c r="U17" s="303">
        <v>622</v>
      </c>
      <c r="V17" s="303">
        <v>2219</v>
      </c>
      <c r="W17" s="89"/>
      <c r="X17" s="133" t="s">
        <v>112</v>
      </c>
      <c r="Y17" s="303">
        <v>8162</v>
      </c>
      <c r="Z17" s="303">
        <v>6574</v>
      </c>
      <c r="AA17" s="303">
        <v>2148</v>
      </c>
      <c r="AB17" s="303">
        <v>1692</v>
      </c>
      <c r="AC17" s="303">
        <v>1156</v>
      </c>
      <c r="AD17" s="303">
        <v>686</v>
      </c>
      <c r="AE17" s="303">
        <v>10691</v>
      </c>
      <c r="AF17" s="303">
        <v>5758</v>
      </c>
      <c r="AG17" s="303">
        <v>4933</v>
      </c>
      <c r="AH17" s="310">
        <v>2095</v>
      </c>
      <c r="AI17" s="310">
        <v>1808</v>
      </c>
      <c r="AJ17" s="310">
        <v>404</v>
      </c>
      <c r="AK17" s="310">
        <v>774</v>
      </c>
      <c r="AL17" s="310">
        <v>2258</v>
      </c>
      <c r="AM17" s="310">
        <v>1669</v>
      </c>
      <c r="AN17" s="310">
        <v>610</v>
      </c>
      <c r="AO17" s="310">
        <v>445</v>
      </c>
      <c r="AP17" s="310">
        <v>391</v>
      </c>
      <c r="AQ17" s="310">
        <v>237</v>
      </c>
    </row>
    <row r="18" spans="1:43" s="2" customFormat="1" ht="14.4" customHeight="1">
      <c r="A18" s="89" t="s">
        <v>59</v>
      </c>
      <c r="B18" s="133" t="s">
        <v>111</v>
      </c>
      <c r="C18" s="303">
        <v>22</v>
      </c>
      <c r="D18" s="303">
        <v>2405</v>
      </c>
      <c r="E18" s="303">
        <v>1132</v>
      </c>
      <c r="F18" s="303">
        <v>1273</v>
      </c>
      <c r="G18" s="303">
        <v>526</v>
      </c>
      <c r="H18" s="303">
        <v>192</v>
      </c>
      <c r="I18" s="303">
        <v>334</v>
      </c>
      <c r="J18" s="303">
        <v>1033</v>
      </c>
      <c r="K18" s="303">
        <v>367</v>
      </c>
      <c r="L18" s="303">
        <v>152</v>
      </c>
      <c r="M18" s="303">
        <v>326</v>
      </c>
      <c r="N18" s="303">
        <v>82</v>
      </c>
      <c r="O18" s="303">
        <v>106</v>
      </c>
      <c r="P18" s="303">
        <v>36144</v>
      </c>
      <c r="Q18" s="303">
        <v>19918</v>
      </c>
      <c r="R18" s="303">
        <v>16226</v>
      </c>
      <c r="S18" s="303">
        <v>7393</v>
      </c>
      <c r="T18" s="303">
        <v>6513</v>
      </c>
      <c r="U18" s="303">
        <v>2477</v>
      </c>
      <c r="V18" s="303">
        <v>3029</v>
      </c>
      <c r="W18" s="89" t="s">
        <v>59</v>
      </c>
      <c r="X18" s="133" t="s">
        <v>111</v>
      </c>
      <c r="Y18" s="303">
        <v>6999</v>
      </c>
      <c r="Z18" s="303">
        <v>4559</v>
      </c>
      <c r="AA18" s="303">
        <v>1685</v>
      </c>
      <c r="AB18" s="303">
        <v>1123</v>
      </c>
      <c r="AC18" s="303">
        <v>1364</v>
      </c>
      <c r="AD18" s="303">
        <v>1002</v>
      </c>
      <c r="AE18" s="303">
        <v>11900</v>
      </c>
      <c r="AF18" s="303">
        <v>6243</v>
      </c>
      <c r="AG18" s="303">
        <v>5657</v>
      </c>
      <c r="AH18" s="310">
        <v>2335</v>
      </c>
      <c r="AI18" s="310">
        <v>2125</v>
      </c>
      <c r="AJ18" s="310">
        <v>886</v>
      </c>
      <c r="AK18" s="310">
        <v>1094</v>
      </c>
      <c r="AL18" s="310">
        <v>2129</v>
      </c>
      <c r="AM18" s="310">
        <v>1647</v>
      </c>
      <c r="AN18" s="310">
        <v>493</v>
      </c>
      <c r="AO18" s="310">
        <v>349</v>
      </c>
      <c r="AP18" s="310">
        <v>400</v>
      </c>
      <c r="AQ18" s="310">
        <v>442</v>
      </c>
    </row>
    <row r="19" spans="1:43" s="2" customFormat="1" ht="14.4" customHeight="1">
      <c r="A19" s="89"/>
      <c r="B19" s="133" t="s">
        <v>113</v>
      </c>
      <c r="C19" s="303">
        <v>4</v>
      </c>
      <c r="D19" s="303">
        <v>402</v>
      </c>
      <c r="E19" s="303">
        <v>132</v>
      </c>
      <c r="F19" s="303">
        <v>270</v>
      </c>
      <c r="G19" s="303">
        <v>44</v>
      </c>
      <c r="H19" s="303">
        <v>6</v>
      </c>
      <c r="I19" s="303">
        <v>38</v>
      </c>
      <c r="J19" s="303">
        <v>50</v>
      </c>
      <c r="K19" s="303">
        <v>50</v>
      </c>
      <c r="L19" s="303" t="s">
        <v>117</v>
      </c>
      <c r="M19" s="303" t="s">
        <v>117</v>
      </c>
      <c r="N19" s="303" t="s">
        <v>117</v>
      </c>
      <c r="O19" s="303" t="s">
        <v>117</v>
      </c>
      <c r="P19" s="303">
        <v>1770</v>
      </c>
      <c r="Q19" s="303">
        <v>886</v>
      </c>
      <c r="R19" s="303">
        <v>884</v>
      </c>
      <c r="S19" s="303">
        <v>886</v>
      </c>
      <c r="T19" s="303">
        <v>884</v>
      </c>
      <c r="U19" s="303" t="s">
        <v>117</v>
      </c>
      <c r="V19" s="303" t="s">
        <v>117</v>
      </c>
      <c r="W19" s="89"/>
      <c r="X19" s="133" t="s">
        <v>113</v>
      </c>
      <c r="Y19" s="303" t="s">
        <v>117</v>
      </c>
      <c r="Z19" s="303" t="s">
        <v>117</v>
      </c>
      <c r="AA19" s="303" t="s">
        <v>117</v>
      </c>
      <c r="AB19" s="303" t="s">
        <v>117</v>
      </c>
      <c r="AC19" s="303" t="s">
        <v>117</v>
      </c>
      <c r="AD19" s="303" t="s">
        <v>117</v>
      </c>
      <c r="AE19" s="303">
        <v>524</v>
      </c>
      <c r="AF19" s="303">
        <v>242</v>
      </c>
      <c r="AG19" s="303">
        <v>282</v>
      </c>
      <c r="AH19" s="310">
        <v>242</v>
      </c>
      <c r="AI19" s="310">
        <v>282</v>
      </c>
      <c r="AJ19" s="310" t="s">
        <v>117</v>
      </c>
      <c r="AK19" s="310" t="s">
        <v>117</v>
      </c>
      <c r="AL19" s="310" t="s">
        <v>117</v>
      </c>
      <c r="AM19" s="310" t="s">
        <v>117</v>
      </c>
      <c r="AN19" s="310" t="s">
        <v>117</v>
      </c>
      <c r="AO19" s="310" t="s">
        <v>117</v>
      </c>
      <c r="AP19" s="310" t="s">
        <v>117</v>
      </c>
      <c r="AQ19" s="310" t="s">
        <v>117</v>
      </c>
    </row>
    <row r="20" spans="1:43" s="2" customFormat="1" ht="14.4" customHeight="1">
      <c r="A20" s="89"/>
      <c r="B20" s="133" t="s">
        <v>112</v>
      </c>
      <c r="C20" s="303">
        <v>23</v>
      </c>
      <c r="D20" s="303">
        <v>1917</v>
      </c>
      <c r="E20" s="303">
        <v>925</v>
      </c>
      <c r="F20" s="303">
        <v>992</v>
      </c>
      <c r="G20" s="303">
        <v>449</v>
      </c>
      <c r="H20" s="303">
        <v>145</v>
      </c>
      <c r="I20" s="303">
        <v>304</v>
      </c>
      <c r="J20" s="303">
        <v>881</v>
      </c>
      <c r="K20" s="303">
        <v>291</v>
      </c>
      <c r="L20" s="303">
        <v>64</v>
      </c>
      <c r="M20" s="303">
        <v>366</v>
      </c>
      <c r="N20" s="303">
        <v>87</v>
      </c>
      <c r="O20" s="303">
        <v>73</v>
      </c>
      <c r="P20" s="303">
        <v>35405</v>
      </c>
      <c r="Q20" s="303">
        <v>18461</v>
      </c>
      <c r="R20" s="303">
        <v>16944</v>
      </c>
      <c r="S20" s="303">
        <v>6716</v>
      </c>
      <c r="T20" s="303">
        <v>5831</v>
      </c>
      <c r="U20" s="303">
        <v>678</v>
      </c>
      <c r="V20" s="303">
        <v>2075</v>
      </c>
      <c r="W20" s="89"/>
      <c r="X20" s="133" t="s">
        <v>112</v>
      </c>
      <c r="Y20" s="303">
        <v>8117</v>
      </c>
      <c r="Z20" s="303">
        <v>6805</v>
      </c>
      <c r="AA20" s="303">
        <v>1775</v>
      </c>
      <c r="AB20" s="303">
        <v>1510</v>
      </c>
      <c r="AC20" s="303">
        <v>1175</v>
      </c>
      <c r="AD20" s="303">
        <v>723</v>
      </c>
      <c r="AE20" s="303">
        <v>11389</v>
      </c>
      <c r="AF20" s="303">
        <v>6029</v>
      </c>
      <c r="AG20" s="303">
        <v>5360</v>
      </c>
      <c r="AH20" s="310">
        <v>2094</v>
      </c>
      <c r="AI20" s="310">
        <v>1882</v>
      </c>
      <c r="AJ20" s="310">
        <v>170</v>
      </c>
      <c r="AK20" s="310">
        <v>727</v>
      </c>
      <c r="AL20" s="310">
        <v>2662</v>
      </c>
      <c r="AM20" s="310">
        <v>1978</v>
      </c>
      <c r="AN20" s="310">
        <v>711</v>
      </c>
      <c r="AO20" s="310">
        <v>544</v>
      </c>
      <c r="AP20" s="310">
        <v>392</v>
      </c>
      <c r="AQ20" s="310">
        <v>229</v>
      </c>
    </row>
    <row r="21" spans="1:43" s="2" customFormat="1" ht="9" customHeight="1">
      <c r="A21" s="89"/>
      <c r="B21" s="13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89"/>
      <c r="X21" s="133"/>
      <c r="Y21" s="303"/>
      <c r="Z21" s="303"/>
      <c r="AA21" s="303"/>
      <c r="AB21" s="303"/>
      <c r="AC21" s="303"/>
      <c r="AD21" s="303"/>
      <c r="AE21" s="303"/>
      <c r="AF21" s="303"/>
      <c r="AG21" s="303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</row>
    <row r="22" spans="1:43" s="2" customFormat="1" ht="14.4" customHeight="1">
      <c r="A22" s="89" t="s">
        <v>125</v>
      </c>
      <c r="B22" s="133" t="s">
        <v>111</v>
      </c>
      <c r="C22" s="303">
        <v>22</v>
      </c>
      <c r="D22" s="303">
        <v>2437</v>
      </c>
      <c r="E22" s="303">
        <v>1179</v>
      </c>
      <c r="F22" s="303">
        <v>1258</v>
      </c>
      <c r="G22" s="303">
        <v>533</v>
      </c>
      <c r="H22" s="303">
        <v>196</v>
      </c>
      <c r="I22" s="303">
        <v>337</v>
      </c>
      <c r="J22" s="303">
        <v>1026</v>
      </c>
      <c r="K22" s="303">
        <v>372</v>
      </c>
      <c r="L22" s="303">
        <v>143</v>
      </c>
      <c r="M22" s="303">
        <v>331</v>
      </c>
      <c r="N22" s="303">
        <v>79</v>
      </c>
      <c r="O22" s="303">
        <v>101</v>
      </c>
      <c r="P22" s="303">
        <v>35467</v>
      </c>
      <c r="Q22" s="303">
        <v>19737</v>
      </c>
      <c r="R22" s="303">
        <v>15730</v>
      </c>
      <c r="S22" s="303">
        <v>7457</v>
      </c>
      <c r="T22" s="303">
        <v>6613</v>
      </c>
      <c r="U22" s="303">
        <v>2414</v>
      </c>
      <c r="V22" s="303">
        <v>2720</v>
      </c>
      <c r="W22" s="89" t="s">
        <v>125</v>
      </c>
      <c r="X22" s="133" t="s">
        <v>111</v>
      </c>
      <c r="Y22" s="303">
        <v>7095</v>
      </c>
      <c r="Z22" s="303">
        <v>4527</v>
      </c>
      <c r="AA22" s="303">
        <v>1595</v>
      </c>
      <c r="AB22" s="303">
        <v>1057</v>
      </c>
      <c r="AC22" s="303">
        <v>1176</v>
      </c>
      <c r="AD22" s="303">
        <v>813</v>
      </c>
      <c r="AE22" s="303">
        <v>11629</v>
      </c>
      <c r="AF22" s="303">
        <v>6273</v>
      </c>
      <c r="AG22" s="303">
        <v>5356</v>
      </c>
      <c r="AH22" s="303">
        <v>2344</v>
      </c>
      <c r="AI22" s="303">
        <v>2086</v>
      </c>
      <c r="AJ22" s="303">
        <v>776</v>
      </c>
      <c r="AK22" s="303">
        <v>1125</v>
      </c>
      <c r="AL22" s="303">
        <v>2237</v>
      </c>
      <c r="AM22" s="303">
        <v>1467</v>
      </c>
      <c r="AN22" s="303">
        <v>478</v>
      </c>
      <c r="AO22" s="303">
        <v>312</v>
      </c>
      <c r="AP22" s="303">
        <v>438</v>
      </c>
      <c r="AQ22" s="303">
        <v>366</v>
      </c>
    </row>
    <row r="23" spans="1:43" s="2" customFormat="1" ht="14.4" customHeight="1">
      <c r="A23" s="89"/>
      <c r="B23" s="133" t="s">
        <v>113</v>
      </c>
      <c r="C23" s="303">
        <v>4</v>
      </c>
      <c r="D23" s="303">
        <v>422</v>
      </c>
      <c r="E23" s="303">
        <v>132</v>
      </c>
      <c r="F23" s="303">
        <v>290</v>
      </c>
      <c r="G23" s="303">
        <v>41</v>
      </c>
      <c r="H23" s="303">
        <v>5</v>
      </c>
      <c r="I23" s="303">
        <v>36</v>
      </c>
      <c r="J23" s="303">
        <v>51</v>
      </c>
      <c r="K23" s="303">
        <v>51</v>
      </c>
      <c r="L23" s="303" t="s">
        <v>117</v>
      </c>
      <c r="M23" s="303" t="s">
        <v>117</v>
      </c>
      <c r="N23" s="303" t="s">
        <v>117</v>
      </c>
      <c r="O23" s="303" t="s">
        <v>117</v>
      </c>
      <c r="P23" s="303">
        <v>1871</v>
      </c>
      <c r="Q23" s="303">
        <v>941</v>
      </c>
      <c r="R23" s="303">
        <v>930</v>
      </c>
      <c r="S23" s="303">
        <v>941</v>
      </c>
      <c r="T23" s="303">
        <v>930</v>
      </c>
      <c r="U23" s="303" t="s">
        <v>117</v>
      </c>
      <c r="V23" s="303" t="s">
        <v>117</v>
      </c>
      <c r="W23" s="89"/>
      <c r="X23" s="133" t="s">
        <v>113</v>
      </c>
      <c r="Y23" s="303" t="s">
        <v>117</v>
      </c>
      <c r="Z23" s="303" t="s">
        <v>117</v>
      </c>
      <c r="AA23" s="303" t="s">
        <v>117</v>
      </c>
      <c r="AB23" s="303" t="s">
        <v>117</v>
      </c>
      <c r="AC23" s="303" t="s">
        <v>117</v>
      </c>
      <c r="AD23" s="303" t="s">
        <v>117</v>
      </c>
      <c r="AE23" s="303">
        <v>552</v>
      </c>
      <c r="AF23" s="303">
        <v>268</v>
      </c>
      <c r="AG23" s="303">
        <v>284</v>
      </c>
      <c r="AH23" s="303">
        <v>268</v>
      </c>
      <c r="AI23" s="303">
        <v>284</v>
      </c>
      <c r="AJ23" s="303" t="s">
        <v>117</v>
      </c>
      <c r="AK23" s="303" t="s">
        <v>117</v>
      </c>
      <c r="AL23" s="303" t="s">
        <v>117</v>
      </c>
      <c r="AM23" s="303" t="s">
        <v>117</v>
      </c>
      <c r="AN23" s="303" t="s">
        <v>117</v>
      </c>
      <c r="AO23" s="303" t="s">
        <v>117</v>
      </c>
      <c r="AP23" s="303" t="s">
        <v>117</v>
      </c>
      <c r="AQ23" s="303" t="s">
        <v>117</v>
      </c>
    </row>
    <row r="24" spans="1:43" s="2" customFormat="1" ht="14.4" customHeight="1">
      <c r="A24" s="89"/>
      <c r="B24" s="133" t="s">
        <v>112</v>
      </c>
      <c r="C24" s="303">
        <v>23</v>
      </c>
      <c r="D24" s="303">
        <v>1930</v>
      </c>
      <c r="E24" s="303">
        <v>920</v>
      </c>
      <c r="F24" s="303">
        <v>1010</v>
      </c>
      <c r="G24" s="303">
        <v>459</v>
      </c>
      <c r="H24" s="303">
        <v>145</v>
      </c>
      <c r="I24" s="303">
        <v>314</v>
      </c>
      <c r="J24" s="303">
        <v>880</v>
      </c>
      <c r="K24" s="303">
        <v>296</v>
      </c>
      <c r="L24" s="303">
        <v>57</v>
      </c>
      <c r="M24" s="303">
        <v>378</v>
      </c>
      <c r="N24" s="303">
        <v>76</v>
      </c>
      <c r="O24" s="303">
        <v>73</v>
      </c>
      <c r="P24" s="303">
        <v>35280</v>
      </c>
      <c r="Q24" s="303">
        <v>18347</v>
      </c>
      <c r="R24" s="303">
        <v>16933</v>
      </c>
      <c r="S24" s="303">
        <v>6689</v>
      </c>
      <c r="T24" s="303">
        <v>5896</v>
      </c>
      <c r="U24" s="303">
        <v>578</v>
      </c>
      <c r="V24" s="303">
        <v>1952</v>
      </c>
      <c r="W24" s="89"/>
      <c r="X24" s="133" t="s">
        <v>112</v>
      </c>
      <c r="Y24" s="303">
        <v>8418</v>
      </c>
      <c r="Z24" s="303">
        <v>7043</v>
      </c>
      <c r="AA24" s="303">
        <v>1536</v>
      </c>
      <c r="AB24" s="303">
        <v>1313</v>
      </c>
      <c r="AC24" s="303">
        <v>1126</v>
      </c>
      <c r="AD24" s="303">
        <v>729</v>
      </c>
      <c r="AE24" s="303">
        <v>11127</v>
      </c>
      <c r="AF24" s="303">
        <v>5830</v>
      </c>
      <c r="AG24" s="303">
        <v>5297</v>
      </c>
      <c r="AH24" s="303">
        <v>2178</v>
      </c>
      <c r="AI24" s="303">
        <v>1806</v>
      </c>
      <c r="AJ24" s="303">
        <v>201</v>
      </c>
      <c r="AK24" s="303">
        <v>667</v>
      </c>
      <c r="AL24" s="303">
        <v>2390</v>
      </c>
      <c r="AM24" s="303">
        <v>2105</v>
      </c>
      <c r="AN24" s="303">
        <v>722</v>
      </c>
      <c r="AO24" s="303">
        <v>566</v>
      </c>
      <c r="AP24" s="303">
        <v>339</v>
      </c>
      <c r="AQ24" s="303">
        <v>153</v>
      </c>
    </row>
    <row r="25" spans="1:43" s="2" customFormat="1" ht="14.4" customHeight="1">
      <c r="A25" s="89" t="s">
        <v>306</v>
      </c>
      <c r="B25" s="133" t="s">
        <v>111</v>
      </c>
      <c r="C25" s="303">
        <v>22</v>
      </c>
      <c r="D25" s="303">
        <v>2446</v>
      </c>
      <c r="E25" s="303">
        <v>1173</v>
      </c>
      <c r="F25" s="303">
        <v>1273</v>
      </c>
      <c r="G25" s="303">
        <v>540</v>
      </c>
      <c r="H25" s="303">
        <v>192</v>
      </c>
      <c r="I25" s="303">
        <v>348</v>
      </c>
      <c r="J25" s="303">
        <v>1014</v>
      </c>
      <c r="K25" s="303">
        <v>369</v>
      </c>
      <c r="L25" s="303">
        <v>134</v>
      </c>
      <c r="M25" s="303">
        <v>336</v>
      </c>
      <c r="N25" s="303">
        <v>77</v>
      </c>
      <c r="O25" s="303">
        <v>98</v>
      </c>
      <c r="P25" s="303">
        <v>35053</v>
      </c>
      <c r="Q25" s="303">
        <v>19619</v>
      </c>
      <c r="R25" s="303">
        <v>15434</v>
      </c>
      <c r="S25" s="303">
        <v>7382</v>
      </c>
      <c r="T25" s="303">
        <v>6589</v>
      </c>
      <c r="U25" s="303">
        <v>2358</v>
      </c>
      <c r="V25" s="303">
        <v>2595</v>
      </c>
      <c r="W25" s="89" t="s">
        <v>306</v>
      </c>
      <c r="X25" s="133" t="s">
        <v>111</v>
      </c>
      <c r="Y25" s="303">
        <v>7294</v>
      </c>
      <c r="Z25" s="303">
        <v>4657</v>
      </c>
      <c r="AA25" s="303">
        <v>1574</v>
      </c>
      <c r="AB25" s="303">
        <v>900</v>
      </c>
      <c r="AC25" s="303">
        <v>1011</v>
      </c>
      <c r="AD25" s="303">
        <v>693</v>
      </c>
      <c r="AE25" s="303">
        <v>11207</v>
      </c>
      <c r="AF25" s="303">
        <v>6045</v>
      </c>
      <c r="AG25" s="303">
        <v>5162</v>
      </c>
      <c r="AH25" s="303">
        <v>2316</v>
      </c>
      <c r="AI25" s="303">
        <v>2108</v>
      </c>
      <c r="AJ25" s="303">
        <v>785</v>
      </c>
      <c r="AK25" s="303">
        <v>966</v>
      </c>
      <c r="AL25" s="303">
        <v>2120</v>
      </c>
      <c r="AM25" s="303">
        <v>1465</v>
      </c>
      <c r="AN25" s="303">
        <v>497</v>
      </c>
      <c r="AO25" s="303">
        <v>367</v>
      </c>
      <c r="AP25" s="303">
        <v>327</v>
      </c>
      <c r="AQ25" s="303">
        <v>256</v>
      </c>
    </row>
    <row r="26" spans="1:43" s="2" customFormat="1" ht="14.4" customHeight="1">
      <c r="A26" s="89"/>
      <c r="B26" s="133" t="s">
        <v>113</v>
      </c>
      <c r="C26" s="303">
        <v>4</v>
      </c>
      <c r="D26" s="303">
        <v>421</v>
      </c>
      <c r="E26" s="303">
        <v>127</v>
      </c>
      <c r="F26" s="303">
        <v>294</v>
      </c>
      <c r="G26" s="303">
        <v>44</v>
      </c>
      <c r="H26" s="303">
        <v>7</v>
      </c>
      <c r="I26" s="303">
        <v>37</v>
      </c>
      <c r="J26" s="303">
        <v>51</v>
      </c>
      <c r="K26" s="303">
        <v>51</v>
      </c>
      <c r="L26" s="303" t="s">
        <v>117</v>
      </c>
      <c r="M26" s="303" t="s">
        <v>117</v>
      </c>
      <c r="N26" s="303" t="s">
        <v>117</v>
      </c>
      <c r="O26" s="303" t="s">
        <v>117</v>
      </c>
      <c r="P26" s="303">
        <v>1940</v>
      </c>
      <c r="Q26" s="303">
        <v>990</v>
      </c>
      <c r="R26" s="303">
        <v>950</v>
      </c>
      <c r="S26" s="303">
        <v>990</v>
      </c>
      <c r="T26" s="303">
        <v>950</v>
      </c>
      <c r="U26" s="303" t="s">
        <v>117</v>
      </c>
      <c r="V26" s="303" t="s">
        <v>117</v>
      </c>
      <c r="W26" s="89"/>
      <c r="X26" s="133" t="s">
        <v>113</v>
      </c>
      <c r="Y26" s="303" t="s">
        <v>117</v>
      </c>
      <c r="Z26" s="303" t="s">
        <v>117</v>
      </c>
      <c r="AA26" s="303" t="s">
        <v>117</v>
      </c>
      <c r="AB26" s="303" t="s">
        <v>117</v>
      </c>
      <c r="AC26" s="303" t="s">
        <v>117</v>
      </c>
      <c r="AD26" s="303" t="s">
        <v>117</v>
      </c>
      <c r="AE26" s="303">
        <v>571</v>
      </c>
      <c r="AF26" s="303">
        <v>277</v>
      </c>
      <c r="AG26" s="303">
        <v>294</v>
      </c>
      <c r="AH26" s="303">
        <v>277</v>
      </c>
      <c r="AI26" s="303">
        <v>294</v>
      </c>
      <c r="AJ26" s="303" t="s">
        <v>117</v>
      </c>
      <c r="AK26" s="303" t="s">
        <v>117</v>
      </c>
      <c r="AL26" s="303" t="s">
        <v>117</v>
      </c>
      <c r="AM26" s="303" t="s">
        <v>117</v>
      </c>
      <c r="AN26" s="303" t="s">
        <v>117</v>
      </c>
      <c r="AO26" s="303" t="s">
        <v>117</v>
      </c>
      <c r="AP26" s="303" t="s">
        <v>117</v>
      </c>
      <c r="AQ26" s="303" t="s">
        <v>117</v>
      </c>
    </row>
    <row r="27" spans="1:43" s="2" customFormat="1" ht="14.4" customHeight="1">
      <c r="A27" s="89"/>
      <c r="B27" s="133" t="s">
        <v>112</v>
      </c>
      <c r="C27" s="303">
        <v>22</v>
      </c>
      <c r="D27" s="303">
        <v>1892</v>
      </c>
      <c r="E27" s="303">
        <v>893</v>
      </c>
      <c r="F27" s="303">
        <v>999</v>
      </c>
      <c r="G27" s="303">
        <v>443</v>
      </c>
      <c r="H27" s="303">
        <v>140</v>
      </c>
      <c r="I27" s="303">
        <v>303</v>
      </c>
      <c r="J27" s="303">
        <v>834</v>
      </c>
      <c r="K27" s="303">
        <v>279</v>
      </c>
      <c r="L27" s="303">
        <v>49</v>
      </c>
      <c r="M27" s="303">
        <v>372</v>
      </c>
      <c r="N27" s="303">
        <v>69</v>
      </c>
      <c r="O27" s="303">
        <v>65</v>
      </c>
      <c r="P27" s="303">
        <v>32691</v>
      </c>
      <c r="Q27" s="303">
        <v>17124</v>
      </c>
      <c r="R27" s="303">
        <v>15567</v>
      </c>
      <c r="S27" s="303">
        <v>6082</v>
      </c>
      <c r="T27" s="303">
        <v>5502</v>
      </c>
      <c r="U27" s="303">
        <v>492</v>
      </c>
      <c r="V27" s="303">
        <v>1628</v>
      </c>
      <c r="W27" s="89"/>
      <c r="X27" s="133" t="s">
        <v>112</v>
      </c>
      <c r="Y27" s="303">
        <v>8107</v>
      </c>
      <c r="Z27" s="303">
        <v>6660</v>
      </c>
      <c r="AA27" s="303">
        <v>1396</v>
      </c>
      <c r="AB27" s="303">
        <v>1179</v>
      </c>
      <c r="AC27" s="303">
        <v>1047</v>
      </c>
      <c r="AD27" s="303">
        <v>598</v>
      </c>
      <c r="AE27" s="303">
        <v>11403</v>
      </c>
      <c r="AF27" s="303">
        <v>5872</v>
      </c>
      <c r="AG27" s="303">
        <v>5531</v>
      </c>
      <c r="AH27" s="303">
        <v>2261</v>
      </c>
      <c r="AI27" s="303">
        <v>1974</v>
      </c>
      <c r="AJ27" s="303">
        <v>233</v>
      </c>
      <c r="AK27" s="303">
        <v>752</v>
      </c>
      <c r="AL27" s="303">
        <v>2503</v>
      </c>
      <c r="AM27" s="303">
        <v>2094</v>
      </c>
      <c r="AN27" s="303">
        <v>521</v>
      </c>
      <c r="AO27" s="303">
        <v>470</v>
      </c>
      <c r="AP27" s="303">
        <v>354</v>
      </c>
      <c r="AQ27" s="303">
        <v>241</v>
      </c>
    </row>
    <row r="28" spans="1:43" s="2" customFormat="1" ht="14.4" customHeight="1">
      <c r="A28" s="89" t="s">
        <v>313</v>
      </c>
      <c r="B28" s="133" t="s">
        <v>111</v>
      </c>
      <c r="C28" s="303">
        <v>22</v>
      </c>
      <c r="D28" s="303">
        <v>2431</v>
      </c>
      <c r="E28" s="303">
        <v>1145</v>
      </c>
      <c r="F28" s="303">
        <v>1286</v>
      </c>
      <c r="G28" s="303">
        <v>540</v>
      </c>
      <c r="H28" s="303">
        <v>191</v>
      </c>
      <c r="I28" s="303">
        <v>349</v>
      </c>
      <c r="J28" s="303">
        <v>1005</v>
      </c>
      <c r="K28" s="303">
        <v>366</v>
      </c>
      <c r="L28" s="303">
        <v>134</v>
      </c>
      <c r="M28" s="303">
        <v>338</v>
      </c>
      <c r="N28" s="303">
        <v>75</v>
      </c>
      <c r="O28" s="303">
        <v>92</v>
      </c>
      <c r="P28" s="303">
        <v>33799</v>
      </c>
      <c r="Q28" s="303">
        <v>19023</v>
      </c>
      <c r="R28" s="303">
        <v>14776</v>
      </c>
      <c r="S28" s="303">
        <v>7135</v>
      </c>
      <c r="T28" s="303">
        <v>6368</v>
      </c>
      <c r="U28" s="303">
        <v>2305</v>
      </c>
      <c r="V28" s="303">
        <v>2521</v>
      </c>
      <c r="W28" s="89" t="s">
        <v>314</v>
      </c>
      <c r="X28" s="133" t="s">
        <v>133</v>
      </c>
      <c r="Y28" s="303">
        <v>7250</v>
      </c>
      <c r="Z28" s="303">
        <v>4503</v>
      </c>
      <c r="AA28" s="303">
        <v>1514</v>
      </c>
      <c r="AB28" s="303">
        <v>778</v>
      </c>
      <c r="AC28" s="303">
        <v>819</v>
      </c>
      <c r="AD28" s="303">
        <v>606</v>
      </c>
      <c r="AE28" s="303">
        <v>11383</v>
      </c>
      <c r="AF28" s="303">
        <v>6220</v>
      </c>
      <c r="AG28" s="303">
        <v>5163</v>
      </c>
      <c r="AH28" s="310">
        <v>2376</v>
      </c>
      <c r="AI28" s="310">
        <v>2187</v>
      </c>
      <c r="AJ28" s="310">
        <v>746</v>
      </c>
      <c r="AK28" s="310">
        <v>883</v>
      </c>
      <c r="AL28" s="310">
        <v>2306</v>
      </c>
      <c r="AM28" s="310">
        <v>1536</v>
      </c>
      <c r="AN28" s="310">
        <v>461</v>
      </c>
      <c r="AO28" s="310">
        <v>330</v>
      </c>
      <c r="AP28" s="310">
        <v>331</v>
      </c>
      <c r="AQ28" s="310">
        <v>227</v>
      </c>
    </row>
    <row r="29" spans="1:43" s="2" customFormat="1" ht="14.4" customHeight="1">
      <c r="A29" s="89"/>
      <c r="B29" s="133" t="s">
        <v>113</v>
      </c>
      <c r="C29" s="303">
        <v>4</v>
      </c>
      <c r="D29" s="303">
        <v>410</v>
      </c>
      <c r="E29" s="303">
        <v>131</v>
      </c>
      <c r="F29" s="303">
        <v>279</v>
      </c>
      <c r="G29" s="303">
        <v>46</v>
      </c>
      <c r="H29" s="303">
        <v>10</v>
      </c>
      <c r="I29" s="303">
        <v>36</v>
      </c>
      <c r="J29" s="303">
        <v>51</v>
      </c>
      <c r="K29" s="303">
        <v>51</v>
      </c>
      <c r="L29" s="303" t="s">
        <v>117</v>
      </c>
      <c r="M29" s="303" t="s">
        <v>117</v>
      </c>
      <c r="N29" s="303" t="s">
        <v>117</v>
      </c>
      <c r="O29" s="303" t="s">
        <v>117</v>
      </c>
      <c r="P29" s="303">
        <v>1919</v>
      </c>
      <c r="Q29" s="303">
        <v>933</v>
      </c>
      <c r="R29" s="303">
        <v>986</v>
      </c>
      <c r="S29" s="303">
        <v>933</v>
      </c>
      <c r="T29" s="303">
        <v>986</v>
      </c>
      <c r="U29" s="303" t="s">
        <v>117</v>
      </c>
      <c r="V29" s="303" t="s">
        <v>117</v>
      </c>
      <c r="W29" s="89"/>
      <c r="X29" s="133" t="s">
        <v>136</v>
      </c>
      <c r="Y29" s="303" t="s">
        <v>117</v>
      </c>
      <c r="Z29" s="303" t="s">
        <v>117</v>
      </c>
      <c r="AA29" s="303" t="s">
        <v>117</v>
      </c>
      <c r="AB29" s="303" t="s">
        <v>117</v>
      </c>
      <c r="AC29" s="303" t="s">
        <v>117</v>
      </c>
      <c r="AD29" s="303" t="s">
        <v>117</v>
      </c>
      <c r="AE29" s="303">
        <v>598</v>
      </c>
      <c r="AF29" s="303">
        <v>316</v>
      </c>
      <c r="AG29" s="303">
        <v>282</v>
      </c>
      <c r="AH29" s="310">
        <v>316</v>
      </c>
      <c r="AI29" s="310">
        <v>282</v>
      </c>
      <c r="AJ29" s="310" t="s">
        <v>117</v>
      </c>
      <c r="AK29" s="310" t="s">
        <v>117</v>
      </c>
      <c r="AL29" s="310" t="s">
        <v>117</v>
      </c>
      <c r="AM29" s="310" t="s">
        <v>117</v>
      </c>
      <c r="AN29" s="310" t="s">
        <v>117</v>
      </c>
      <c r="AO29" s="310" t="s">
        <v>117</v>
      </c>
      <c r="AP29" s="310" t="s">
        <v>117</v>
      </c>
      <c r="AQ29" s="310" t="s">
        <v>117</v>
      </c>
    </row>
    <row r="30" spans="1:43" s="2" customFormat="1" ht="14.4" customHeight="1">
      <c r="A30" s="89"/>
      <c r="B30" s="133" t="s">
        <v>112</v>
      </c>
      <c r="C30" s="303">
        <v>22</v>
      </c>
      <c r="D30" s="303">
        <v>1826</v>
      </c>
      <c r="E30" s="303">
        <v>864</v>
      </c>
      <c r="F30" s="303">
        <v>962</v>
      </c>
      <c r="G30" s="303">
        <v>446</v>
      </c>
      <c r="H30" s="303">
        <v>140</v>
      </c>
      <c r="I30" s="303">
        <v>306</v>
      </c>
      <c r="J30" s="303">
        <v>787</v>
      </c>
      <c r="K30" s="303">
        <v>261</v>
      </c>
      <c r="L30" s="303">
        <v>42</v>
      </c>
      <c r="M30" s="303">
        <v>354</v>
      </c>
      <c r="N30" s="303">
        <v>65</v>
      </c>
      <c r="O30" s="303">
        <v>65</v>
      </c>
      <c r="P30" s="303">
        <v>30245</v>
      </c>
      <c r="Q30" s="303">
        <v>15943</v>
      </c>
      <c r="R30" s="303">
        <v>14302</v>
      </c>
      <c r="S30" s="303">
        <v>5698</v>
      </c>
      <c r="T30" s="303">
        <v>5141</v>
      </c>
      <c r="U30" s="303">
        <v>476</v>
      </c>
      <c r="V30" s="303">
        <v>1334</v>
      </c>
      <c r="W30" s="89"/>
      <c r="X30" s="133" t="s">
        <v>135</v>
      </c>
      <c r="Y30" s="303">
        <v>7315</v>
      </c>
      <c r="Z30" s="303">
        <v>6140</v>
      </c>
      <c r="AA30" s="303">
        <v>1431</v>
      </c>
      <c r="AB30" s="303">
        <v>1086</v>
      </c>
      <c r="AC30" s="303">
        <v>1023</v>
      </c>
      <c r="AD30" s="303">
        <v>601</v>
      </c>
      <c r="AE30" s="303">
        <v>11050</v>
      </c>
      <c r="AF30" s="303">
        <v>5631</v>
      </c>
      <c r="AG30" s="303">
        <v>5419</v>
      </c>
      <c r="AH30" s="310">
        <v>2143</v>
      </c>
      <c r="AI30" s="310">
        <v>1981</v>
      </c>
      <c r="AJ30" s="310">
        <v>213</v>
      </c>
      <c r="AK30" s="310">
        <v>604</v>
      </c>
      <c r="AL30" s="310">
        <v>2582</v>
      </c>
      <c r="AM30" s="310">
        <v>2252</v>
      </c>
      <c r="AN30" s="310">
        <v>373</v>
      </c>
      <c r="AO30" s="310">
        <v>375</v>
      </c>
      <c r="AP30" s="310">
        <v>320</v>
      </c>
      <c r="AQ30" s="310">
        <v>207</v>
      </c>
    </row>
    <row r="31" spans="1:43" s="2" customFormat="1" ht="14.4" customHeight="1">
      <c r="A31" s="214" t="s">
        <v>448</v>
      </c>
      <c r="B31" s="133" t="s">
        <v>133</v>
      </c>
      <c r="C31" s="303">
        <v>22</v>
      </c>
      <c r="D31" s="303">
        <v>2437</v>
      </c>
      <c r="E31" s="303">
        <v>1163</v>
      </c>
      <c r="F31" s="303">
        <v>1274</v>
      </c>
      <c r="G31" s="303">
        <v>545</v>
      </c>
      <c r="H31" s="303">
        <v>204</v>
      </c>
      <c r="I31" s="303">
        <v>341</v>
      </c>
      <c r="J31" s="303">
        <v>997</v>
      </c>
      <c r="K31" s="303">
        <v>366</v>
      </c>
      <c r="L31" s="303">
        <v>135</v>
      </c>
      <c r="M31" s="303">
        <v>339</v>
      </c>
      <c r="N31" s="303">
        <v>72</v>
      </c>
      <c r="O31" s="303">
        <v>85</v>
      </c>
      <c r="P31" s="303">
        <v>32963</v>
      </c>
      <c r="Q31" s="303">
        <v>18411</v>
      </c>
      <c r="R31" s="303">
        <v>14552</v>
      </c>
      <c r="S31" s="303">
        <v>6715</v>
      </c>
      <c r="T31" s="303">
        <v>6424</v>
      </c>
      <c r="U31" s="303">
        <v>2233</v>
      </c>
      <c r="V31" s="303">
        <v>2489</v>
      </c>
      <c r="W31" s="214" t="s">
        <v>448</v>
      </c>
      <c r="X31" s="133" t="s">
        <v>133</v>
      </c>
      <c r="Y31" s="303">
        <v>7188</v>
      </c>
      <c r="Z31" s="303">
        <v>4364</v>
      </c>
      <c r="AA31" s="303">
        <v>1503</v>
      </c>
      <c r="AB31" s="303">
        <v>732</v>
      </c>
      <c r="AC31" s="303">
        <v>772</v>
      </c>
      <c r="AD31" s="303">
        <v>543</v>
      </c>
      <c r="AE31" s="303">
        <v>11060</v>
      </c>
      <c r="AF31" s="303">
        <v>6125</v>
      </c>
      <c r="AG31" s="303">
        <v>4935</v>
      </c>
      <c r="AH31" s="310">
        <v>2391</v>
      </c>
      <c r="AI31" s="310">
        <v>2189</v>
      </c>
      <c r="AJ31" s="310">
        <v>724</v>
      </c>
      <c r="AK31" s="310">
        <v>807</v>
      </c>
      <c r="AL31" s="310">
        <v>2297</v>
      </c>
      <c r="AM31" s="310">
        <v>1454</v>
      </c>
      <c r="AN31" s="310">
        <v>451</v>
      </c>
      <c r="AO31" s="310">
        <v>276</v>
      </c>
      <c r="AP31" s="310">
        <v>262</v>
      </c>
      <c r="AQ31" s="310">
        <v>209</v>
      </c>
    </row>
    <row r="32" spans="1:43" s="2" customFormat="1" ht="14.4" customHeight="1">
      <c r="A32" s="89"/>
      <c r="B32" s="133" t="s">
        <v>136</v>
      </c>
      <c r="C32" s="303">
        <v>4</v>
      </c>
      <c r="D32" s="303">
        <v>400</v>
      </c>
      <c r="E32" s="303">
        <v>128</v>
      </c>
      <c r="F32" s="303">
        <v>272</v>
      </c>
      <c r="G32" s="303">
        <v>47</v>
      </c>
      <c r="H32" s="303">
        <v>8</v>
      </c>
      <c r="I32" s="303">
        <v>39</v>
      </c>
      <c r="J32" s="303">
        <v>51</v>
      </c>
      <c r="K32" s="303">
        <v>51</v>
      </c>
      <c r="L32" s="303" t="s">
        <v>117</v>
      </c>
      <c r="M32" s="303" t="s">
        <v>117</v>
      </c>
      <c r="N32" s="303" t="s">
        <v>117</v>
      </c>
      <c r="O32" s="303" t="s">
        <v>117</v>
      </c>
      <c r="P32" s="303">
        <v>1883</v>
      </c>
      <c r="Q32" s="303">
        <v>917</v>
      </c>
      <c r="R32" s="303">
        <v>966</v>
      </c>
      <c r="S32" s="303">
        <v>917</v>
      </c>
      <c r="T32" s="303">
        <v>966</v>
      </c>
      <c r="U32" s="303" t="s">
        <v>117</v>
      </c>
      <c r="V32" s="303" t="s">
        <v>117</v>
      </c>
      <c r="W32" s="89"/>
      <c r="X32" s="133" t="s">
        <v>136</v>
      </c>
      <c r="Y32" s="303" t="s">
        <v>117</v>
      </c>
      <c r="Z32" s="303" t="s">
        <v>117</v>
      </c>
      <c r="AA32" s="303" t="s">
        <v>117</v>
      </c>
      <c r="AB32" s="303" t="s">
        <v>117</v>
      </c>
      <c r="AC32" s="303" t="s">
        <v>117</v>
      </c>
      <c r="AD32" s="303" t="s">
        <v>117</v>
      </c>
      <c r="AE32" s="303">
        <v>652</v>
      </c>
      <c r="AF32" s="303">
        <v>320</v>
      </c>
      <c r="AG32" s="303">
        <v>332</v>
      </c>
      <c r="AH32" s="310">
        <v>320</v>
      </c>
      <c r="AI32" s="310">
        <v>332</v>
      </c>
      <c r="AJ32" s="310" t="s">
        <v>117</v>
      </c>
      <c r="AK32" s="310" t="s">
        <v>117</v>
      </c>
      <c r="AL32" s="310" t="s">
        <v>117</v>
      </c>
      <c r="AM32" s="310" t="s">
        <v>117</v>
      </c>
      <c r="AN32" s="310" t="s">
        <v>117</v>
      </c>
      <c r="AO32" s="310" t="s">
        <v>117</v>
      </c>
      <c r="AP32" s="310" t="s">
        <v>117</v>
      </c>
      <c r="AQ32" s="310" t="s">
        <v>117</v>
      </c>
    </row>
    <row r="33" spans="1:43" s="2" customFormat="1" ht="14.4" customHeight="1">
      <c r="A33" s="89"/>
      <c r="B33" s="133" t="s">
        <v>135</v>
      </c>
      <c r="C33" s="303">
        <v>21</v>
      </c>
      <c r="D33" s="303">
        <v>1701</v>
      </c>
      <c r="E33" s="303">
        <v>790</v>
      </c>
      <c r="F33" s="303">
        <v>911</v>
      </c>
      <c r="G33" s="303">
        <v>427</v>
      </c>
      <c r="H33" s="303">
        <v>139</v>
      </c>
      <c r="I33" s="303">
        <v>288</v>
      </c>
      <c r="J33" s="303">
        <v>731</v>
      </c>
      <c r="K33" s="303">
        <v>259</v>
      </c>
      <c r="L33" s="303">
        <v>34</v>
      </c>
      <c r="M33" s="303">
        <v>322</v>
      </c>
      <c r="N33" s="303">
        <v>59</v>
      </c>
      <c r="O33" s="303">
        <v>57</v>
      </c>
      <c r="P33" s="303">
        <v>28487</v>
      </c>
      <c r="Q33" s="303">
        <v>15208</v>
      </c>
      <c r="R33" s="303">
        <v>13279</v>
      </c>
      <c r="S33" s="303">
        <v>5647</v>
      </c>
      <c r="T33" s="303">
        <v>5126</v>
      </c>
      <c r="U33" s="303">
        <v>486</v>
      </c>
      <c r="V33" s="303">
        <v>938</v>
      </c>
      <c r="W33" s="89"/>
      <c r="X33" s="133" t="s">
        <v>135</v>
      </c>
      <c r="Y33" s="303">
        <v>6755</v>
      </c>
      <c r="Z33" s="303">
        <v>5715</v>
      </c>
      <c r="AA33" s="303">
        <v>1390</v>
      </c>
      <c r="AB33" s="303">
        <v>932</v>
      </c>
      <c r="AC33" s="303">
        <v>930</v>
      </c>
      <c r="AD33" s="303">
        <v>568</v>
      </c>
      <c r="AE33" s="303">
        <v>11060</v>
      </c>
      <c r="AF33" s="303">
        <v>5699</v>
      </c>
      <c r="AG33" s="303">
        <v>5361</v>
      </c>
      <c r="AH33" s="310">
        <v>2143</v>
      </c>
      <c r="AI33" s="310">
        <v>1875</v>
      </c>
      <c r="AJ33" s="310">
        <v>103</v>
      </c>
      <c r="AK33" s="310">
        <v>555</v>
      </c>
      <c r="AL33" s="310">
        <v>2685</v>
      </c>
      <c r="AM33" s="310">
        <v>2358</v>
      </c>
      <c r="AN33" s="310">
        <v>458</v>
      </c>
      <c r="AO33" s="310">
        <v>372</v>
      </c>
      <c r="AP33" s="310">
        <v>310</v>
      </c>
      <c r="AQ33" s="310">
        <v>201</v>
      </c>
    </row>
    <row r="34" spans="1:43" s="2" customFormat="1" ht="14.4" customHeight="1">
      <c r="A34" s="214" t="s">
        <v>500</v>
      </c>
      <c r="B34" s="133" t="s">
        <v>133</v>
      </c>
      <c r="C34" s="303">
        <v>22</v>
      </c>
      <c r="D34" s="303">
        <v>2424</v>
      </c>
      <c r="E34" s="303">
        <v>1151</v>
      </c>
      <c r="F34" s="303">
        <v>1273</v>
      </c>
      <c r="G34" s="303">
        <v>556</v>
      </c>
      <c r="H34" s="303">
        <v>210</v>
      </c>
      <c r="I34" s="303">
        <v>346</v>
      </c>
      <c r="J34" s="303">
        <v>993</v>
      </c>
      <c r="K34" s="303">
        <v>366</v>
      </c>
      <c r="L34" s="303">
        <v>130</v>
      </c>
      <c r="M34" s="303">
        <v>348</v>
      </c>
      <c r="N34" s="303">
        <v>70</v>
      </c>
      <c r="O34" s="303">
        <v>79</v>
      </c>
      <c r="P34" s="303">
        <v>32204</v>
      </c>
      <c r="Q34" s="303">
        <v>17941</v>
      </c>
      <c r="R34" s="303">
        <v>14263</v>
      </c>
      <c r="S34" s="303">
        <v>6503</v>
      </c>
      <c r="T34" s="303">
        <v>6518</v>
      </c>
      <c r="U34" s="303">
        <v>2013</v>
      </c>
      <c r="V34" s="303">
        <v>2310</v>
      </c>
      <c r="W34" s="214" t="s">
        <v>500</v>
      </c>
      <c r="X34" s="133" t="s">
        <v>133</v>
      </c>
      <c r="Y34" s="303">
        <v>7214</v>
      </c>
      <c r="Z34" s="303">
        <v>4276</v>
      </c>
      <c r="AA34" s="303">
        <v>1503</v>
      </c>
      <c r="AB34" s="303">
        <v>699</v>
      </c>
      <c r="AC34" s="303">
        <v>708</v>
      </c>
      <c r="AD34" s="303">
        <v>460</v>
      </c>
      <c r="AE34" s="303">
        <v>10855</v>
      </c>
      <c r="AF34" s="303">
        <v>5949</v>
      </c>
      <c r="AG34" s="303">
        <v>4906</v>
      </c>
      <c r="AH34" s="310">
        <v>2244</v>
      </c>
      <c r="AI34" s="310">
        <v>2081</v>
      </c>
      <c r="AJ34" s="310">
        <v>734</v>
      </c>
      <c r="AK34" s="310">
        <v>840</v>
      </c>
      <c r="AL34" s="310">
        <v>2311</v>
      </c>
      <c r="AM34" s="310">
        <v>1576</v>
      </c>
      <c r="AN34" s="310">
        <v>455</v>
      </c>
      <c r="AO34" s="310">
        <v>234</v>
      </c>
      <c r="AP34" s="310">
        <v>205</v>
      </c>
      <c r="AQ34" s="310">
        <v>175</v>
      </c>
    </row>
    <row r="35" spans="1:43" s="2" customFormat="1" ht="14.4" customHeight="1">
      <c r="A35" s="214"/>
      <c r="B35" s="133" t="s">
        <v>136</v>
      </c>
      <c r="C35" s="303">
        <v>4</v>
      </c>
      <c r="D35" s="303">
        <v>403</v>
      </c>
      <c r="E35" s="303">
        <v>125</v>
      </c>
      <c r="F35" s="303">
        <v>278</v>
      </c>
      <c r="G35" s="303">
        <v>48</v>
      </c>
      <c r="H35" s="303">
        <v>9</v>
      </c>
      <c r="I35" s="303">
        <v>39</v>
      </c>
      <c r="J35" s="303">
        <v>51</v>
      </c>
      <c r="K35" s="303">
        <v>51</v>
      </c>
      <c r="L35" s="303" t="s">
        <v>117</v>
      </c>
      <c r="M35" s="303" t="s">
        <v>117</v>
      </c>
      <c r="N35" s="303" t="s">
        <v>117</v>
      </c>
      <c r="O35" s="303" t="s">
        <v>117</v>
      </c>
      <c r="P35" s="303">
        <v>1854</v>
      </c>
      <c r="Q35" s="303">
        <v>895</v>
      </c>
      <c r="R35" s="303">
        <v>959</v>
      </c>
      <c r="S35" s="303">
        <v>895</v>
      </c>
      <c r="T35" s="303">
        <v>959</v>
      </c>
      <c r="U35" s="303" t="s">
        <v>117</v>
      </c>
      <c r="V35" s="303" t="s">
        <v>117</v>
      </c>
      <c r="W35" s="214"/>
      <c r="X35" s="133" t="s">
        <v>136</v>
      </c>
      <c r="Y35" s="303" t="s">
        <v>117</v>
      </c>
      <c r="Z35" s="303" t="s">
        <v>117</v>
      </c>
      <c r="AA35" s="303" t="s">
        <v>117</v>
      </c>
      <c r="AB35" s="303" t="s">
        <v>117</v>
      </c>
      <c r="AC35" s="303" t="s">
        <v>117</v>
      </c>
      <c r="AD35" s="303" t="s">
        <v>117</v>
      </c>
      <c r="AE35" s="303">
        <v>614</v>
      </c>
      <c r="AF35" s="303">
        <v>296</v>
      </c>
      <c r="AG35" s="303">
        <v>318</v>
      </c>
      <c r="AH35" s="310">
        <v>296</v>
      </c>
      <c r="AI35" s="310">
        <v>318</v>
      </c>
      <c r="AJ35" s="310" t="s">
        <v>117</v>
      </c>
      <c r="AK35" s="310" t="s">
        <v>117</v>
      </c>
      <c r="AL35" s="310" t="s">
        <v>117</v>
      </c>
      <c r="AM35" s="310" t="s">
        <v>117</v>
      </c>
      <c r="AN35" s="310" t="s">
        <v>117</v>
      </c>
      <c r="AO35" s="310" t="s">
        <v>117</v>
      </c>
      <c r="AP35" s="310" t="s">
        <v>117</v>
      </c>
      <c r="AQ35" s="310" t="s">
        <v>117</v>
      </c>
    </row>
    <row r="36" spans="1:43" s="2" customFormat="1" ht="14.4" customHeight="1">
      <c r="A36" s="214"/>
      <c r="B36" s="133" t="s">
        <v>135</v>
      </c>
      <c r="C36" s="303">
        <v>21</v>
      </c>
      <c r="D36" s="303">
        <v>1623</v>
      </c>
      <c r="E36" s="303">
        <v>748</v>
      </c>
      <c r="F36" s="303">
        <v>875</v>
      </c>
      <c r="G36" s="303">
        <v>420</v>
      </c>
      <c r="H36" s="303">
        <v>131</v>
      </c>
      <c r="I36" s="303">
        <v>289</v>
      </c>
      <c r="J36" s="303">
        <v>718</v>
      </c>
      <c r="K36" s="303">
        <v>266</v>
      </c>
      <c r="L36" s="303">
        <v>26</v>
      </c>
      <c r="M36" s="303">
        <v>312</v>
      </c>
      <c r="N36" s="303">
        <v>57</v>
      </c>
      <c r="O36" s="303">
        <v>57</v>
      </c>
      <c r="P36" s="303">
        <v>27757</v>
      </c>
      <c r="Q36" s="303">
        <v>14826</v>
      </c>
      <c r="R36" s="303">
        <v>12931</v>
      </c>
      <c r="S36" s="303">
        <v>5896</v>
      </c>
      <c r="T36" s="303">
        <v>5327</v>
      </c>
      <c r="U36" s="303">
        <v>411</v>
      </c>
      <c r="V36" s="303">
        <v>590</v>
      </c>
      <c r="W36" s="214"/>
      <c r="X36" s="133" t="s">
        <v>135</v>
      </c>
      <c r="Y36" s="303">
        <v>6278</v>
      </c>
      <c r="Z36" s="303">
        <v>5563</v>
      </c>
      <c r="AA36" s="303">
        <v>1356</v>
      </c>
      <c r="AB36" s="303">
        <v>804</v>
      </c>
      <c r="AC36" s="303">
        <v>885</v>
      </c>
      <c r="AD36" s="303">
        <v>647</v>
      </c>
      <c r="AE36" s="303">
        <v>9058</v>
      </c>
      <c r="AF36" s="303">
        <v>4776</v>
      </c>
      <c r="AG36" s="303">
        <v>4282</v>
      </c>
      <c r="AH36" s="310">
        <v>1751</v>
      </c>
      <c r="AI36" s="310">
        <v>1597</v>
      </c>
      <c r="AJ36" s="310">
        <v>133</v>
      </c>
      <c r="AK36" s="310">
        <v>452</v>
      </c>
      <c r="AL36" s="310">
        <v>2160</v>
      </c>
      <c r="AM36" s="310">
        <v>1733</v>
      </c>
      <c r="AN36" s="310">
        <v>413</v>
      </c>
      <c r="AO36" s="310">
        <v>354</v>
      </c>
      <c r="AP36" s="310">
        <v>319</v>
      </c>
      <c r="AQ36" s="310">
        <v>146</v>
      </c>
    </row>
    <row r="37" spans="1:43" s="2" customFormat="1" ht="9" customHeight="1">
      <c r="A37" s="214"/>
      <c r="B37" s="13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214"/>
      <c r="X37" s="133"/>
      <c r="Y37" s="303"/>
      <c r="Z37" s="303"/>
      <c r="AA37" s="303"/>
      <c r="AB37" s="303"/>
      <c r="AC37" s="303"/>
      <c r="AD37" s="303"/>
      <c r="AE37" s="303"/>
      <c r="AF37" s="303"/>
      <c r="AG37" s="303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</row>
    <row r="38" spans="1:43" s="2" customFormat="1" ht="14.4" customHeight="1">
      <c r="A38" s="214" t="s">
        <v>533</v>
      </c>
      <c r="B38" s="133" t="s">
        <v>133</v>
      </c>
      <c r="C38" s="303">
        <v>22</v>
      </c>
      <c r="D38" s="303">
        <v>2424</v>
      </c>
      <c r="E38" s="303">
        <v>1148</v>
      </c>
      <c r="F38" s="303">
        <v>1276</v>
      </c>
      <c r="G38" s="303">
        <v>557</v>
      </c>
      <c r="H38" s="303">
        <v>207</v>
      </c>
      <c r="I38" s="303">
        <v>350</v>
      </c>
      <c r="J38" s="303">
        <v>984</v>
      </c>
      <c r="K38" s="303">
        <v>365</v>
      </c>
      <c r="L38" s="303">
        <v>119</v>
      </c>
      <c r="M38" s="303">
        <v>358</v>
      </c>
      <c r="N38" s="303">
        <v>68</v>
      </c>
      <c r="O38" s="303">
        <v>74</v>
      </c>
      <c r="P38" s="303">
        <v>31688</v>
      </c>
      <c r="Q38" s="303">
        <v>17673</v>
      </c>
      <c r="R38" s="303">
        <v>14015</v>
      </c>
      <c r="S38" s="303">
        <v>6468</v>
      </c>
      <c r="T38" s="303">
        <v>6680</v>
      </c>
      <c r="U38" s="303">
        <v>1817</v>
      </c>
      <c r="V38" s="303">
        <v>2047</v>
      </c>
      <c r="W38" s="214" t="s">
        <v>532</v>
      </c>
      <c r="X38" s="133" t="s">
        <v>133</v>
      </c>
      <c r="Y38" s="303">
        <v>7321</v>
      </c>
      <c r="Z38" s="303">
        <v>4252</v>
      </c>
      <c r="AA38" s="303">
        <v>1396</v>
      </c>
      <c r="AB38" s="303">
        <v>618</v>
      </c>
      <c r="AC38" s="303">
        <v>671</v>
      </c>
      <c r="AD38" s="303">
        <v>418</v>
      </c>
      <c r="AE38" s="303">
        <v>9963</v>
      </c>
      <c r="AF38" s="303">
        <v>5464</v>
      </c>
      <c r="AG38" s="303">
        <v>4499</v>
      </c>
      <c r="AH38" s="310">
        <v>2053</v>
      </c>
      <c r="AI38" s="310">
        <v>1962</v>
      </c>
      <c r="AJ38" s="310">
        <v>651</v>
      </c>
      <c r="AK38" s="310">
        <v>807</v>
      </c>
      <c r="AL38" s="310">
        <v>2184</v>
      </c>
      <c r="AM38" s="310">
        <v>1391</v>
      </c>
      <c r="AN38" s="310">
        <v>408</v>
      </c>
      <c r="AO38" s="310">
        <v>214</v>
      </c>
      <c r="AP38" s="310">
        <v>168</v>
      </c>
      <c r="AQ38" s="310">
        <v>125</v>
      </c>
    </row>
    <row r="39" spans="1:43" s="2" customFormat="1" ht="14.4" customHeight="1">
      <c r="A39" s="214"/>
      <c r="B39" s="133" t="s">
        <v>136</v>
      </c>
      <c r="C39" s="303">
        <v>4</v>
      </c>
      <c r="D39" s="303">
        <v>400</v>
      </c>
      <c r="E39" s="303">
        <v>122</v>
      </c>
      <c r="F39" s="303">
        <v>278</v>
      </c>
      <c r="G39" s="303">
        <v>52</v>
      </c>
      <c r="H39" s="303">
        <v>15</v>
      </c>
      <c r="I39" s="303">
        <v>37</v>
      </c>
      <c r="J39" s="303">
        <v>51</v>
      </c>
      <c r="K39" s="303">
        <v>51</v>
      </c>
      <c r="L39" s="303">
        <v>0</v>
      </c>
      <c r="M39" s="303">
        <v>0</v>
      </c>
      <c r="N39" s="303">
        <v>0</v>
      </c>
      <c r="O39" s="303">
        <v>0</v>
      </c>
      <c r="P39" s="303">
        <v>1856</v>
      </c>
      <c r="Q39" s="303">
        <v>923</v>
      </c>
      <c r="R39" s="303">
        <v>933</v>
      </c>
      <c r="S39" s="303">
        <v>923</v>
      </c>
      <c r="T39" s="303">
        <v>933</v>
      </c>
      <c r="U39" s="303">
        <v>0</v>
      </c>
      <c r="V39" s="303">
        <v>0</v>
      </c>
      <c r="W39" s="214"/>
      <c r="X39" s="133" t="s">
        <v>136</v>
      </c>
      <c r="Y39" s="303" t="s">
        <v>117</v>
      </c>
      <c r="Z39" s="303" t="s">
        <v>117</v>
      </c>
      <c r="AA39" s="303" t="s">
        <v>117</v>
      </c>
      <c r="AB39" s="303" t="s">
        <v>117</v>
      </c>
      <c r="AC39" s="303" t="s">
        <v>117</v>
      </c>
      <c r="AD39" s="303" t="s">
        <v>117</v>
      </c>
      <c r="AE39" s="303">
        <v>595</v>
      </c>
      <c r="AF39" s="303">
        <v>280</v>
      </c>
      <c r="AG39" s="303">
        <v>315</v>
      </c>
      <c r="AH39" s="310">
        <v>280</v>
      </c>
      <c r="AI39" s="310">
        <v>315</v>
      </c>
      <c r="AJ39" s="310" t="s">
        <v>117</v>
      </c>
      <c r="AK39" s="310" t="s">
        <v>117</v>
      </c>
      <c r="AL39" s="310" t="s">
        <v>117</v>
      </c>
      <c r="AM39" s="310" t="s">
        <v>117</v>
      </c>
      <c r="AN39" s="310" t="s">
        <v>117</v>
      </c>
      <c r="AO39" s="310" t="s">
        <v>117</v>
      </c>
      <c r="AP39" s="310" t="s">
        <v>117</v>
      </c>
      <c r="AQ39" s="310" t="s">
        <v>117</v>
      </c>
    </row>
    <row r="40" spans="1:43" s="2" customFormat="1" ht="14.4" customHeight="1">
      <c r="A40" s="214"/>
      <c r="B40" s="133" t="s">
        <v>135</v>
      </c>
      <c r="C40" s="303">
        <v>21</v>
      </c>
      <c r="D40" s="303">
        <v>1569</v>
      </c>
      <c r="E40" s="303">
        <v>729</v>
      </c>
      <c r="F40" s="303">
        <v>840</v>
      </c>
      <c r="G40" s="303">
        <v>400</v>
      </c>
      <c r="H40" s="303">
        <v>125</v>
      </c>
      <c r="I40" s="303">
        <v>275</v>
      </c>
      <c r="J40" s="303">
        <v>670</v>
      </c>
      <c r="K40" s="303">
        <v>258</v>
      </c>
      <c r="L40" s="303">
        <v>16</v>
      </c>
      <c r="M40" s="303">
        <v>286</v>
      </c>
      <c r="N40" s="303">
        <v>57</v>
      </c>
      <c r="O40" s="303">
        <v>53</v>
      </c>
      <c r="P40" s="303">
        <v>25313</v>
      </c>
      <c r="Q40" s="303">
        <v>13611</v>
      </c>
      <c r="R40" s="303">
        <v>11702</v>
      </c>
      <c r="S40" s="303">
        <v>5676</v>
      </c>
      <c r="T40" s="303">
        <v>5137</v>
      </c>
      <c r="U40" s="303">
        <v>223</v>
      </c>
      <c r="V40" s="303">
        <v>331</v>
      </c>
      <c r="W40" s="214"/>
      <c r="X40" s="133" t="s">
        <v>135</v>
      </c>
      <c r="Y40" s="303">
        <v>5585</v>
      </c>
      <c r="Z40" s="303">
        <v>4917</v>
      </c>
      <c r="AA40" s="303">
        <v>1280</v>
      </c>
      <c r="AB40" s="303">
        <v>713</v>
      </c>
      <c r="AC40" s="303">
        <v>847</v>
      </c>
      <c r="AD40" s="303">
        <v>604</v>
      </c>
      <c r="AE40" s="303">
        <v>8517</v>
      </c>
      <c r="AF40" s="303">
        <v>4382</v>
      </c>
      <c r="AG40" s="303">
        <v>4135</v>
      </c>
      <c r="AH40" s="310">
        <v>1746</v>
      </c>
      <c r="AI40" s="310">
        <v>1626</v>
      </c>
      <c r="AJ40" s="310">
        <v>209</v>
      </c>
      <c r="AK40" s="310">
        <v>303</v>
      </c>
      <c r="AL40" s="310">
        <v>1767</v>
      </c>
      <c r="AM40" s="310">
        <v>1712</v>
      </c>
      <c r="AN40" s="310">
        <v>362</v>
      </c>
      <c r="AO40" s="310">
        <v>274</v>
      </c>
      <c r="AP40" s="310">
        <v>298</v>
      </c>
      <c r="AQ40" s="310">
        <v>220</v>
      </c>
    </row>
    <row r="41" spans="1:43" s="2" customFormat="1" ht="14.4" customHeight="1">
      <c r="A41" s="214" t="s">
        <v>544</v>
      </c>
      <c r="B41" s="133" t="s">
        <v>133</v>
      </c>
      <c r="C41" s="303">
        <v>22</v>
      </c>
      <c r="D41" s="303">
        <v>2425</v>
      </c>
      <c r="E41" s="303">
        <v>1141</v>
      </c>
      <c r="F41" s="303">
        <v>1284</v>
      </c>
      <c r="G41" s="303">
        <v>549</v>
      </c>
      <c r="H41" s="303">
        <v>202</v>
      </c>
      <c r="I41" s="303">
        <v>347</v>
      </c>
      <c r="J41" s="303">
        <v>976</v>
      </c>
      <c r="K41" s="303">
        <v>364</v>
      </c>
      <c r="L41" s="303">
        <v>100</v>
      </c>
      <c r="M41" s="303">
        <v>376</v>
      </c>
      <c r="N41" s="303">
        <v>66</v>
      </c>
      <c r="O41" s="303">
        <v>70</v>
      </c>
      <c r="P41" s="303">
        <v>30445</v>
      </c>
      <c r="Q41" s="303">
        <v>17092</v>
      </c>
      <c r="R41" s="303">
        <v>13353</v>
      </c>
      <c r="S41" s="303">
        <v>6385</v>
      </c>
      <c r="T41" s="303">
        <v>6442</v>
      </c>
      <c r="U41" s="303">
        <v>1455</v>
      </c>
      <c r="V41" s="303">
        <v>1645</v>
      </c>
      <c r="W41" s="214" t="s">
        <v>544</v>
      </c>
      <c r="X41" s="133" t="s">
        <v>133</v>
      </c>
      <c r="Y41" s="303">
        <v>7381</v>
      </c>
      <c r="Z41" s="303">
        <v>4329</v>
      </c>
      <c r="AA41" s="303">
        <v>1273</v>
      </c>
      <c r="AB41" s="303">
        <v>549</v>
      </c>
      <c r="AC41" s="303">
        <v>598</v>
      </c>
      <c r="AD41" s="303">
        <v>388</v>
      </c>
      <c r="AE41" s="303">
        <v>9999</v>
      </c>
      <c r="AF41" s="303">
        <v>5348</v>
      </c>
      <c r="AG41" s="303">
        <v>4651</v>
      </c>
      <c r="AH41" s="303">
        <v>1970</v>
      </c>
      <c r="AI41" s="303">
        <v>2213</v>
      </c>
      <c r="AJ41" s="303">
        <v>634</v>
      </c>
      <c r="AK41" s="303">
        <v>760</v>
      </c>
      <c r="AL41" s="303">
        <v>2168</v>
      </c>
      <c r="AM41" s="303">
        <v>1312</v>
      </c>
      <c r="AN41" s="303">
        <v>386</v>
      </c>
      <c r="AO41" s="303">
        <v>219</v>
      </c>
      <c r="AP41" s="303">
        <v>190</v>
      </c>
      <c r="AQ41" s="303">
        <v>147</v>
      </c>
    </row>
    <row r="42" spans="1:43" s="2" customFormat="1" ht="14.4" customHeight="1">
      <c r="A42" s="214"/>
      <c r="B42" s="133" t="s">
        <v>136</v>
      </c>
      <c r="C42" s="303">
        <v>4</v>
      </c>
      <c r="D42" s="303">
        <v>396</v>
      </c>
      <c r="E42" s="303">
        <v>122</v>
      </c>
      <c r="F42" s="303">
        <v>274</v>
      </c>
      <c r="G42" s="303">
        <v>45</v>
      </c>
      <c r="H42" s="303">
        <v>16</v>
      </c>
      <c r="I42" s="303">
        <v>29</v>
      </c>
      <c r="J42" s="303">
        <v>51</v>
      </c>
      <c r="K42" s="303">
        <v>51</v>
      </c>
      <c r="L42" s="303">
        <v>0</v>
      </c>
      <c r="M42" s="303">
        <v>0</v>
      </c>
      <c r="N42" s="303">
        <v>0</v>
      </c>
      <c r="O42" s="303">
        <v>0</v>
      </c>
      <c r="P42" s="303">
        <v>1816</v>
      </c>
      <c r="Q42" s="303">
        <v>937</v>
      </c>
      <c r="R42" s="303">
        <v>879</v>
      </c>
      <c r="S42" s="303">
        <v>937</v>
      </c>
      <c r="T42" s="303">
        <v>879</v>
      </c>
      <c r="U42" s="303">
        <v>0</v>
      </c>
      <c r="V42" s="303">
        <v>0</v>
      </c>
      <c r="W42" s="214"/>
      <c r="X42" s="133" t="s">
        <v>136</v>
      </c>
      <c r="Y42" s="303">
        <v>0</v>
      </c>
      <c r="Z42" s="303">
        <v>0</v>
      </c>
      <c r="AA42" s="303">
        <v>0</v>
      </c>
      <c r="AB42" s="303">
        <v>0</v>
      </c>
      <c r="AC42" s="303">
        <v>0</v>
      </c>
      <c r="AD42" s="303">
        <v>0</v>
      </c>
      <c r="AE42" s="303">
        <v>584</v>
      </c>
      <c r="AF42" s="303">
        <v>279</v>
      </c>
      <c r="AG42" s="303">
        <v>305</v>
      </c>
      <c r="AH42" s="303">
        <v>279</v>
      </c>
      <c r="AI42" s="303">
        <v>305</v>
      </c>
      <c r="AJ42" s="303">
        <v>0</v>
      </c>
      <c r="AK42" s="303">
        <v>0</v>
      </c>
      <c r="AL42" s="303">
        <v>0</v>
      </c>
      <c r="AM42" s="303">
        <v>0</v>
      </c>
      <c r="AN42" s="303">
        <v>0</v>
      </c>
      <c r="AO42" s="303">
        <v>0</v>
      </c>
      <c r="AP42" s="303">
        <v>0</v>
      </c>
      <c r="AQ42" s="303">
        <v>0</v>
      </c>
    </row>
    <row r="43" spans="1:43" s="2" customFormat="1" ht="14.4" customHeight="1">
      <c r="A43" s="214"/>
      <c r="B43" s="133" t="s">
        <v>135</v>
      </c>
      <c r="C43" s="303">
        <v>21</v>
      </c>
      <c r="D43" s="303">
        <v>1472</v>
      </c>
      <c r="E43" s="303">
        <v>682</v>
      </c>
      <c r="F43" s="303">
        <v>790</v>
      </c>
      <c r="G43" s="303">
        <v>373</v>
      </c>
      <c r="H43" s="303">
        <v>122</v>
      </c>
      <c r="I43" s="303">
        <v>251</v>
      </c>
      <c r="J43" s="303">
        <v>614</v>
      </c>
      <c r="K43" s="303">
        <v>244</v>
      </c>
      <c r="L43" s="303">
        <v>12</v>
      </c>
      <c r="M43" s="303">
        <v>254</v>
      </c>
      <c r="N43" s="303">
        <v>57</v>
      </c>
      <c r="O43" s="303">
        <v>47</v>
      </c>
      <c r="P43" s="303">
        <v>21475</v>
      </c>
      <c r="Q43" s="303">
        <v>11503</v>
      </c>
      <c r="R43" s="303">
        <v>9972</v>
      </c>
      <c r="S43" s="303">
        <v>5216</v>
      </c>
      <c r="T43" s="303">
        <v>4782</v>
      </c>
      <c r="U43" s="303">
        <v>146</v>
      </c>
      <c r="V43" s="303">
        <v>234</v>
      </c>
      <c r="W43" s="214"/>
      <c r="X43" s="133" t="s">
        <v>135</v>
      </c>
      <c r="Y43" s="303">
        <v>4371</v>
      </c>
      <c r="Z43" s="303">
        <v>3839</v>
      </c>
      <c r="AA43" s="303">
        <v>1108</v>
      </c>
      <c r="AB43" s="303">
        <v>664</v>
      </c>
      <c r="AC43" s="303">
        <v>662</v>
      </c>
      <c r="AD43" s="303">
        <v>453</v>
      </c>
      <c r="AE43" s="303">
        <v>9173</v>
      </c>
      <c r="AF43" s="303">
        <v>4880</v>
      </c>
      <c r="AG43" s="303">
        <v>4293</v>
      </c>
      <c r="AH43" s="303">
        <v>2086</v>
      </c>
      <c r="AI43" s="303">
        <v>1848</v>
      </c>
      <c r="AJ43" s="303">
        <v>106</v>
      </c>
      <c r="AK43" s="303">
        <v>150</v>
      </c>
      <c r="AL43" s="303">
        <v>2013</v>
      </c>
      <c r="AM43" s="303">
        <v>1907</v>
      </c>
      <c r="AN43" s="303">
        <v>417</v>
      </c>
      <c r="AO43" s="303">
        <v>234</v>
      </c>
      <c r="AP43" s="303">
        <v>258</v>
      </c>
      <c r="AQ43" s="303">
        <v>154</v>
      </c>
    </row>
    <row r="44" spans="1:43" s="2" customFormat="1" ht="14.4" customHeight="1">
      <c r="A44" s="214" t="s">
        <v>552</v>
      </c>
      <c r="B44" s="133" t="s">
        <v>133</v>
      </c>
      <c r="C44" s="303">
        <f>C47+C50+C59+C62+C65+C68+C71+C74+C77+C80+C83+C86+C89+C92+C95+C104+C107+C110+C113+C116+C119+C122+C125+C128+C131+C134+C137+C140+C149+C152+C155+C158+C161+C164+C167+C170+C173</f>
        <v>22</v>
      </c>
      <c r="D44" s="303">
        <f t="shared" ref="D44:V46" si="0">D47+D50+D59+D62+D65+D68+D71+D74+D77+D80+D83+D86+D89+D92+D95+D104+D107+D110+D113+D116+D119+D122+D125+D128+D131+D134+D137+D140+D149+D152+D155+D158+D161+D164+D167+D170+D173</f>
        <v>2434</v>
      </c>
      <c r="E44" s="303">
        <f t="shared" si="0"/>
        <v>1138</v>
      </c>
      <c r="F44" s="303">
        <f t="shared" si="0"/>
        <v>1296</v>
      </c>
      <c r="G44" s="303">
        <f t="shared" si="0"/>
        <v>541</v>
      </c>
      <c r="H44" s="303">
        <f t="shared" si="0"/>
        <v>196</v>
      </c>
      <c r="I44" s="303">
        <f t="shared" si="0"/>
        <v>345</v>
      </c>
      <c r="J44" s="303">
        <f t="shared" si="0"/>
        <v>967</v>
      </c>
      <c r="K44" s="303">
        <f t="shared" si="0"/>
        <v>364</v>
      </c>
      <c r="L44" s="303">
        <f t="shared" si="0"/>
        <v>86</v>
      </c>
      <c r="M44" s="303">
        <f t="shared" si="0"/>
        <v>387</v>
      </c>
      <c r="N44" s="303">
        <f t="shared" si="0"/>
        <v>63</v>
      </c>
      <c r="O44" s="303">
        <f t="shared" si="0"/>
        <v>67</v>
      </c>
      <c r="P44" s="303">
        <f t="shared" si="0"/>
        <v>28907</v>
      </c>
      <c r="Q44" s="303">
        <f t="shared" si="0"/>
        <v>16184</v>
      </c>
      <c r="R44" s="303">
        <f t="shared" si="0"/>
        <v>12723</v>
      </c>
      <c r="S44" s="303">
        <f t="shared" si="0"/>
        <v>6103</v>
      </c>
      <c r="T44" s="303">
        <f t="shared" si="0"/>
        <v>6236</v>
      </c>
      <c r="U44" s="303">
        <f t="shared" si="0"/>
        <v>1236</v>
      </c>
      <c r="V44" s="303">
        <f t="shared" si="0"/>
        <v>1350</v>
      </c>
      <c r="W44" s="214" t="s">
        <v>557</v>
      </c>
      <c r="X44" s="133" t="s">
        <v>133</v>
      </c>
      <c r="Y44" s="303">
        <f t="shared" ref="Y44:AQ44" si="1">Y47+Y50+Y59+Y62+Y65+Y68+Y71+Y74+Y77+Y80+Y83+Y86+Y89+Y92+Y95+Y104+Y107+Y110+Y113+Y116+Y119+Y122+Y125+Y128+Y131+Y134+Y137+Y140+Y149+Y152+Y155+Y158+Y161+Y164+Y167+Y170+Y173</f>
        <v>7188</v>
      </c>
      <c r="Z44" s="303">
        <f t="shared" si="1"/>
        <v>4318</v>
      </c>
      <c r="AA44" s="303">
        <f t="shared" si="1"/>
        <v>1101</v>
      </c>
      <c r="AB44" s="303">
        <f t="shared" si="1"/>
        <v>470</v>
      </c>
      <c r="AC44" s="303">
        <f t="shared" si="1"/>
        <v>556</v>
      </c>
      <c r="AD44" s="303">
        <f t="shared" si="1"/>
        <v>349</v>
      </c>
      <c r="AE44" s="303">
        <f t="shared" si="1"/>
        <v>9922</v>
      </c>
      <c r="AF44" s="303">
        <f t="shared" si="1"/>
        <v>5388</v>
      </c>
      <c r="AG44" s="303">
        <f t="shared" si="1"/>
        <v>4534</v>
      </c>
      <c r="AH44" s="303">
        <f t="shared" si="1"/>
        <v>2127</v>
      </c>
      <c r="AI44" s="303">
        <f t="shared" si="1"/>
        <v>2158</v>
      </c>
      <c r="AJ44" s="303">
        <f t="shared" si="1"/>
        <v>480</v>
      </c>
      <c r="AK44" s="303">
        <f t="shared" si="1"/>
        <v>645</v>
      </c>
      <c r="AL44" s="303">
        <f t="shared" si="1"/>
        <v>2233</v>
      </c>
      <c r="AM44" s="303">
        <f t="shared" si="1"/>
        <v>1444</v>
      </c>
      <c r="AN44" s="303">
        <f t="shared" si="1"/>
        <v>385</v>
      </c>
      <c r="AO44" s="303">
        <f t="shared" si="1"/>
        <v>180</v>
      </c>
      <c r="AP44" s="303">
        <f t="shared" si="1"/>
        <v>163</v>
      </c>
      <c r="AQ44" s="303">
        <f t="shared" si="1"/>
        <v>107</v>
      </c>
    </row>
    <row r="45" spans="1:43" s="2" customFormat="1" ht="14.4" customHeight="1">
      <c r="A45" s="214"/>
      <c r="B45" s="133" t="s">
        <v>136</v>
      </c>
      <c r="C45" s="303">
        <f t="shared" ref="C45:R46" si="2">C48+C51+C60+C63+C66+C69+C72+C75+C78+C81+C84+C87+C90+C93+C96+C105+C108+C111+C114+C117+C120+C123+C126+C129+C132+C135+C138+C141+C150+C153+C156+C159+C162+C165+C168+C171+C174</f>
        <v>4</v>
      </c>
      <c r="D45" s="303">
        <f t="shared" si="2"/>
        <v>394</v>
      </c>
      <c r="E45" s="303">
        <f t="shared" si="2"/>
        <v>122</v>
      </c>
      <c r="F45" s="303">
        <f t="shared" si="2"/>
        <v>272</v>
      </c>
      <c r="G45" s="303">
        <f t="shared" si="2"/>
        <v>49</v>
      </c>
      <c r="H45" s="303">
        <f t="shared" si="2"/>
        <v>17</v>
      </c>
      <c r="I45" s="303">
        <f t="shared" si="2"/>
        <v>32</v>
      </c>
      <c r="J45" s="303">
        <f t="shared" si="2"/>
        <v>51</v>
      </c>
      <c r="K45" s="303">
        <f t="shared" si="2"/>
        <v>51</v>
      </c>
      <c r="L45" s="303">
        <f t="shared" si="2"/>
        <v>0</v>
      </c>
      <c r="M45" s="303">
        <f t="shared" si="2"/>
        <v>0</v>
      </c>
      <c r="N45" s="303">
        <f t="shared" si="2"/>
        <v>0</v>
      </c>
      <c r="O45" s="303">
        <f t="shared" si="2"/>
        <v>0</v>
      </c>
      <c r="P45" s="303">
        <f t="shared" si="2"/>
        <v>1746</v>
      </c>
      <c r="Q45" s="303">
        <f t="shared" si="2"/>
        <v>900</v>
      </c>
      <c r="R45" s="303">
        <f t="shared" si="2"/>
        <v>846</v>
      </c>
      <c r="S45" s="303">
        <f t="shared" si="0"/>
        <v>900</v>
      </c>
      <c r="T45" s="303">
        <f t="shared" si="0"/>
        <v>846</v>
      </c>
      <c r="U45" s="303">
        <f t="shared" si="0"/>
        <v>0</v>
      </c>
      <c r="V45" s="303">
        <f t="shared" si="0"/>
        <v>0</v>
      </c>
      <c r="W45" s="214"/>
      <c r="X45" s="133" t="s">
        <v>136</v>
      </c>
      <c r="Y45" s="303">
        <f t="shared" ref="Y45:AQ45" si="3">Y48+Y51+Y60+Y63+Y66+Y69+Y72+Y75+Y78+Y81+Y84+Y87+Y90+Y93+Y96+Y105+Y108+Y111+Y114+Y117+Y120+Y123+Y126+Y129+Y132+Y135+Y138+Y141+Y150+Y153+Y156+Y159+Y162+Y165+Y168+Y171+Y174</f>
        <v>0</v>
      </c>
      <c r="Z45" s="303">
        <f t="shared" si="3"/>
        <v>0</v>
      </c>
      <c r="AA45" s="303">
        <f t="shared" si="3"/>
        <v>0</v>
      </c>
      <c r="AB45" s="303">
        <f t="shared" si="3"/>
        <v>0</v>
      </c>
      <c r="AC45" s="303">
        <f t="shared" si="3"/>
        <v>0</v>
      </c>
      <c r="AD45" s="303">
        <f t="shared" si="3"/>
        <v>0</v>
      </c>
      <c r="AE45" s="303">
        <f t="shared" si="3"/>
        <v>595</v>
      </c>
      <c r="AF45" s="303">
        <f t="shared" si="3"/>
        <v>295</v>
      </c>
      <c r="AG45" s="303">
        <f t="shared" si="3"/>
        <v>300</v>
      </c>
      <c r="AH45" s="303">
        <f t="shared" si="3"/>
        <v>295</v>
      </c>
      <c r="AI45" s="303">
        <f t="shared" si="3"/>
        <v>300</v>
      </c>
      <c r="AJ45" s="303">
        <f t="shared" si="3"/>
        <v>0</v>
      </c>
      <c r="AK45" s="303">
        <f t="shared" si="3"/>
        <v>0</v>
      </c>
      <c r="AL45" s="303">
        <f t="shared" si="3"/>
        <v>0</v>
      </c>
      <c r="AM45" s="303">
        <f t="shared" si="3"/>
        <v>0</v>
      </c>
      <c r="AN45" s="303">
        <f t="shared" si="3"/>
        <v>0</v>
      </c>
      <c r="AO45" s="303">
        <f t="shared" si="3"/>
        <v>0</v>
      </c>
      <c r="AP45" s="303">
        <f t="shared" si="3"/>
        <v>0</v>
      </c>
      <c r="AQ45" s="303">
        <f t="shared" si="3"/>
        <v>0</v>
      </c>
    </row>
    <row r="46" spans="1:43" s="2" customFormat="1" ht="14.4" customHeight="1">
      <c r="A46" s="214"/>
      <c r="B46" s="133" t="s">
        <v>135</v>
      </c>
      <c r="C46" s="303">
        <f t="shared" si="2"/>
        <v>21</v>
      </c>
      <c r="D46" s="303">
        <f t="shared" si="0"/>
        <v>1367</v>
      </c>
      <c r="E46" s="303">
        <f t="shared" si="0"/>
        <v>629</v>
      </c>
      <c r="F46" s="303">
        <f t="shared" si="0"/>
        <v>738</v>
      </c>
      <c r="G46" s="303">
        <f t="shared" si="0"/>
        <v>358</v>
      </c>
      <c r="H46" s="303">
        <f t="shared" si="0"/>
        <v>111</v>
      </c>
      <c r="I46" s="303">
        <f t="shared" si="0"/>
        <v>247</v>
      </c>
      <c r="J46" s="303">
        <f t="shared" si="0"/>
        <v>554</v>
      </c>
      <c r="K46" s="303">
        <f t="shared" si="0"/>
        <v>229</v>
      </c>
      <c r="L46" s="303">
        <f t="shared" si="0"/>
        <v>8</v>
      </c>
      <c r="M46" s="303">
        <f t="shared" si="0"/>
        <v>223</v>
      </c>
      <c r="N46" s="303">
        <f t="shared" si="0"/>
        <v>54</v>
      </c>
      <c r="O46" s="303">
        <f t="shared" si="0"/>
        <v>40</v>
      </c>
      <c r="P46" s="303">
        <f t="shared" si="0"/>
        <v>18263</v>
      </c>
      <c r="Q46" s="303">
        <f t="shared" si="0"/>
        <v>9705</v>
      </c>
      <c r="R46" s="303">
        <f t="shared" si="0"/>
        <v>8558</v>
      </c>
      <c r="S46" s="303">
        <f t="shared" si="0"/>
        <v>4739</v>
      </c>
      <c r="T46" s="303">
        <f t="shared" si="0"/>
        <v>4404</v>
      </c>
      <c r="U46" s="303">
        <f t="shared" si="0"/>
        <v>92</v>
      </c>
      <c r="V46" s="303">
        <f t="shared" si="0"/>
        <v>169</v>
      </c>
      <c r="W46" s="214"/>
      <c r="X46" s="133" t="s">
        <v>135</v>
      </c>
      <c r="Y46" s="303">
        <f t="shared" ref="Y46:AQ46" si="4">Y49+Y52+Y61+Y64+Y67+Y70+Y73+Y76+Y79+Y82+Y85+Y88+Y91+Y94+Y97+Y106+Y109+Y112+Y115+Y118+Y121+Y124+Y127+Y130+Y133+Y136+Y139+Y142+Y151+Y154+Y157+Y160+Y163+Y166+Y169+Y172+Y175</f>
        <v>3312</v>
      </c>
      <c r="Z46" s="303">
        <f t="shared" si="4"/>
        <v>2990</v>
      </c>
      <c r="AA46" s="303">
        <f t="shared" si="4"/>
        <v>964</v>
      </c>
      <c r="AB46" s="303">
        <f t="shared" si="4"/>
        <v>586</v>
      </c>
      <c r="AC46" s="303">
        <f t="shared" si="4"/>
        <v>598</v>
      </c>
      <c r="AD46" s="303">
        <f t="shared" si="4"/>
        <v>409</v>
      </c>
      <c r="AE46" s="303">
        <f t="shared" si="4"/>
        <v>8173</v>
      </c>
      <c r="AF46" s="303">
        <f t="shared" si="4"/>
        <v>4342</v>
      </c>
      <c r="AG46" s="303">
        <f t="shared" si="4"/>
        <v>3831</v>
      </c>
      <c r="AH46" s="303">
        <f t="shared" si="4"/>
        <v>1981</v>
      </c>
      <c r="AI46" s="303">
        <f t="shared" si="4"/>
        <v>1796</v>
      </c>
      <c r="AJ46" s="303">
        <f t="shared" si="4"/>
        <v>69</v>
      </c>
      <c r="AK46" s="303">
        <f t="shared" si="4"/>
        <v>110</v>
      </c>
      <c r="AL46" s="303">
        <f t="shared" si="4"/>
        <v>1659</v>
      </c>
      <c r="AM46" s="303">
        <f t="shared" si="4"/>
        <v>1563</v>
      </c>
      <c r="AN46" s="303">
        <f t="shared" si="4"/>
        <v>373</v>
      </c>
      <c r="AO46" s="303">
        <f t="shared" si="4"/>
        <v>210</v>
      </c>
      <c r="AP46" s="303">
        <f t="shared" si="4"/>
        <v>260</v>
      </c>
      <c r="AQ46" s="303">
        <f t="shared" si="4"/>
        <v>152</v>
      </c>
    </row>
    <row r="47" spans="1:43" s="2" customFormat="1" ht="14.4" customHeight="1">
      <c r="A47" s="214" t="s">
        <v>67</v>
      </c>
      <c r="B47" s="133" t="s">
        <v>133</v>
      </c>
      <c r="C47" s="303">
        <v>2</v>
      </c>
      <c r="D47" s="303">
        <f>SUM(E47:F47)</f>
        <v>206</v>
      </c>
      <c r="E47" s="303">
        <v>111</v>
      </c>
      <c r="F47" s="303">
        <v>95</v>
      </c>
      <c r="G47" s="303">
        <f>SUM(H47:I47)</f>
        <v>50</v>
      </c>
      <c r="H47" s="303">
        <v>20</v>
      </c>
      <c r="I47" s="303">
        <v>30</v>
      </c>
      <c r="J47" s="303">
        <f>SUM(K47:O47)</f>
        <v>79</v>
      </c>
      <c r="K47" s="303">
        <v>18</v>
      </c>
      <c r="L47" s="303">
        <v>0</v>
      </c>
      <c r="M47" s="303">
        <v>48</v>
      </c>
      <c r="N47" s="303">
        <v>10</v>
      </c>
      <c r="O47" s="303">
        <v>3</v>
      </c>
      <c r="P47" s="303">
        <f>Q47+R47</f>
        <v>2336</v>
      </c>
      <c r="Q47" s="303">
        <f>S47+U47+Y47+AA47+AC47</f>
        <v>1415</v>
      </c>
      <c r="R47" s="303">
        <f>T47+V47+Z47+AB47+AD47</f>
        <v>921</v>
      </c>
      <c r="S47" s="303">
        <v>252</v>
      </c>
      <c r="T47" s="303">
        <v>322</v>
      </c>
      <c r="U47" s="303">
        <v>0</v>
      </c>
      <c r="V47" s="303">
        <v>0</v>
      </c>
      <c r="W47" s="214" t="s">
        <v>67</v>
      </c>
      <c r="X47" s="133" t="s">
        <v>133</v>
      </c>
      <c r="Y47" s="303">
        <v>975</v>
      </c>
      <c r="Z47" s="303">
        <v>480</v>
      </c>
      <c r="AA47" s="303">
        <v>163</v>
      </c>
      <c r="AB47" s="303">
        <v>91</v>
      </c>
      <c r="AC47" s="303">
        <v>25</v>
      </c>
      <c r="AD47" s="303">
        <v>28</v>
      </c>
      <c r="AE47" s="303">
        <f>AF47+AG47</f>
        <v>725</v>
      </c>
      <c r="AF47" s="303">
        <f>AH47+AJ47+AL47+AN47+AP47</f>
        <v>433</v>
      </c>
      <c r="AG47" s="303">
        <f>AI47+AK47+AM47+AO47+AQ47</f>
        <v>292</v>
      </c>
      <c r="AH47" s="310">
        <v>105</v>
      </c>
      <c r="AI47" s="310">
        <v>96</v>
      </c>
      <c r="AJ47" s="310">
        <v>0</v>
      </c>
      <c r="AK47" s="310">
        <v>0</v>
      </c>
      <c r="AL47" s="310">
        <v>267</v>
      </c>
      <c r="AM47" s="310">
        <v>156</v>
      </c>
      <c r="AN47" s="310">
        <v>51</v>
      </c>
      <c r="AO47" s="310">
        <v>34</v>
      </c>
      <c r="AP47" s="310">
        <v>10</v>
      </c>
      <c r="AQ47" s="310">
        <v>6</v>
      </c>
    </row>
    <row r="48" spans="1:43" s="2" customFormat="1" ht="14.4" customHeight="1">
      <c r="A48" s="89"/>
      <c r="B48" s="133" t="s">
        <v>136</v>
      </c>
      <c r="C48" s="303">
        <v>0</v>
      </c>
      <c r="D48" s="303">
        <f t="shared" ref="D48:D52" si="5">SUM(E48:F48)</f>
        <v>0</v>
      </c>
      <c r="E48" s="303">
        <v>0</v>
      </c>
      <c r="F48" s="303">
        <v>0</v>
      </c>
      <c r="G48" s="303">
        <f t="shared" ref="G48:G52" si="6">SUM(H48:I48)</f>
        <v>0</v>
      </c>
      <c r="H48" s="303">
        <v>0</v>
      </c>
      <c r="I48" s="303">
        <v>0</v>
      </c>
      <c r="J48" s="303">
        <f t="shared" ref="J48:J52" si="7">SUM(K48:O48)</f>
        <v>0</v>
      </c>
      <c r="K48" s="303">
        <v>0</v>
      </c>
      <c r="L48" s="303">
        <v>0</v>
      </c>
      <c r="M48" s="303">
        <v>0</v>
      </c>
      <c r="N48" s="303">
        <v>0</v>
      </c>
      <c r="O48" s="303">
        <v>0</v>
      </c>
      <c r="P48" s="303">
        <f t="shared" ref="P48:P52" si="8">Q48+R48</f>
        <v>0</v>
      </c>
      <c r="Q48" s="303">
        <f t="shared" ref="Q48:Q52" si="9">S48+U48+Y48+AA48+AC48</f>
        <v>0</v>
      </c>
      <c r="R48" s="303">
        <f t="shared" ref="R48:R52" si="10">T48+V48+Z48+AB48+AD48</f>
        <v>0</v>
      </c>
      <c r="S48" s="303">
        <v>0</v>
      </c>
      <c r="T48" s="303">
        <v>0</v>
      </c>
      <c r="U48" s="303">
        <v>0</v>
      </c>
      <c r="V48" s="303">
        <v>0</v>
      </c>
      <c r="W48" s="89"/>
      <c r="X48" s="133" t="s">
        <v>136</v>
      </c>
      <c r="Y48" s="303">
        <v>0</v>
      </c>
      <c r="Z48" s="303">
        <v>0</v>
      </c>
      <c r="AA48" s="303">
        <v>0</v>
      </c>
      <c r="AB48" s="303">
        <v>0</v>
      </c>
      <c r="AC48" s="303">
        <v>0</v>
      </c>
      <c r="AD48" s="303">
        <v>0</v>
      </c>
      <c r="AE48" s="303">
        <f t="shared" ref="AE48:AE52" si="11">AF48+AG48</f>
        <v>0</v>
      </c>
      <c r="AF48" s="303">
        <f t="shared" ref="AF48:AF52" si="12">AH48+AJ48+AL48+AN48+AP48</f>
        <v>0</v>
      </c>
      <c r="AG48" s="303">
        <f t="shared" ref="AG48:AG52" si="13">AI48+AK48+AM48+AO48+AQ48</f>
        <v>0</v>
      </c>
      <c r="AH48" s="310">
        <v>0</v>
      </c>
      <c r="AI48" s="310">
        <v>0</v>
      </c>
      <c r="AJ48" s="310">
        <v>0</v>
      </c>
      <c r="AK48" s="310">
        <v>0</v>
      </c>
      <c r="AL48" s="310">
        <v>0</v>
      </c>
      <c r="AM48" s="310">
        <v>0</v>
      </c>
      <c r="AN48" s="310">
        <v>0</v>
      </c>
      <c r="AO48" s="310">
        <v>0</v>
      </c>
      <c r="AP48" s="310">
        <v>0</v>
      </c>
      <c r="AQ48" s="310">
        <v>0</v>
      </c>
    </row>
    <row r="49" spans="1:43" s="2" customFormat="1" ht="14.4" customHeight="1">
      <c r="A49" s="89"/>
      <c r="B49" s="133" t="s">
        <v>135</v>
      </c>
      <c r="C49" s="303">
        <v>3</v>
      </c>
      <c r="D49" s="303">
        <f t="shared" si="5"/>
        <v>203</v>
      </c>
      <c r="E49" s="303">
        <v>92</v>
      </c>
      <c r="F49" s="303">
        <v>111</v>
      </c>
      <c r="G49" s="303">
        <f t="shared" si="6"/>
        <v>37</v>
      </c>
      <c r="H49" s="303">
        <v>9</v>
      </c>
      <c r="I49" s="303">
        <v>28</v>
      </c>
      <c r="J49" s="303">
        <f t="shared" si="7"/>
        <v>70</v>
      </c>
      <c r="K49" s="303">
        <v>45</v>
      </c>
      <c r="L49" s="303">
        <v>0</v>
      </c>
      <c r="M49" s="303">
        <v>10</v>
      </c>
      <c r="N49" s="303">
        <v>9</v>
      </c>
      <c r="O49" s="303">
        <v>6</v>
      </c>
      <c r="P49" s="303">
        <f t="shared" si="8"/>
        <v>2555</v>
      </c>
      <c r="Q49" s="303">
        <f t="shared" si="9"/>
        <v>1376</v>
      </c>
      <c r="R49" s="303">
        <f t="shared" si="10"/>
        <v>1179</v>
      </c>
      <c r="S49" s="303">
        <v>1012</v>
      </c>
      <c r="T49" s="303">
        <v>853</v>
      </c>
      <c r="U49" s="303">
        <v>0</v>
      </c>
      <c r="V49" s="303">
        <v>0</v>
      </c>
      <c r="W49" s="89"/>
      <c r="X49" s="133" t="s">
        <v>135</v>
      </c>
      <c r="Y49" s="303">
        <v>161</v>
      </c>
      <c r="Z49" s="303">
        <v>105</v>
      </c>
      <c r="AA49" s="303">
        <v>145</v>
      </c>
      <c r="AB49" s="303">
        <v>131</v>
      </c>
      <c r="AC49" s="303">
        <v>58</v>
      </c>
      <c r="AD49" s="303">
        <v>90</v>
      </c>
      <c r="AE49" s="303">
        <f t="shared" si="11"/>
        <v>1147</v>
      </c>
      <c r="AF49" s="303">
        <f t="shared" si="12"/>
        <v>627</v>
      </c>
      <c r="AG49" s="303">
        <f t="shared" si="13"/>
        <v>520</v>
      </c>
      <c r="AH49" s="310">
        <v>446</v>
      </c>
      <c r="AI49" s="310">
        <v>351</v>
      </c>
      <c r="AJ49" s="310">
        <v>0</v>
      </c>
      <c r="AK49" s="310">
        <v>0</v>
      </c>
      <c r="AL49" s="310">
        <v>116</v>
      </c>
      <c r="AM49" s="310">
        <v>78</v>
      </c>
      <c r="AN49" s="310">
        <v>49</v>
      </c>
      <c r="AO49" s="310">
        <v>45</v>
      </c>
      <c r="AP49" s="310">
        <v>16</v>
      </c>
      <c r="AQ49" s="310">
        <v>46</v>
      </c>
    </row>
    <row r="50" spans="1:43" s="2" customFormat="1" ht="14.4" customHeight="1">
      <c r="A50" s="214" t="s">
        <v>68</v>
      </c>
      <c r="B50" s="133" t="s">
        <v>133</v>
      </c>
      <c r="C50" s="303">
        <v>0</v>
      </c>
      <c r="D50" s="303">
        <f t="shared" si="5"/>
        <v>0</v>
      </c>
      <c r="E50" s="303">
        <v>0</v>
      </c>
      <c r="F50" s="303">
        <v>0</v>
      </c>
      <c r="G50" s="303">
        <f t="shared" si="6"/>
        <v>0</v>
      </c>
      <c r="H50" s="303">
        <v>0</v>
      </c>
      <c r="I50" s="303">
        <v>0</v>
      </c>
      <c r="J50" s="303">
        <f t="shared" si="7"/>
        <v>0</v>
      </c>
      <c r="K50" s="303">
        <v>0</v>
      </c>
      <c r="L50" s="303">
        <v>0</v>
      </c>
      <c r="M50" s="303">
        <v>0</v>
      </c>
      <c r="N50" s="303">
        <v>0</v>
      </c>
      <c r="O50" s="303">
        <v>0</v>
      </c>
      <c r="P50" s="303">
        <f t="shared" si="8"/>
        <v>0</v>
      </c>
      <c r="Q50" s="303">
        <f t="shared" si="9"/>
        <v>0</v>
      </c>
      <c r="R50" s="303">
        <f t="shared" si="10"/>
        <v>0</v>
      </c>
      <c r="S50" s="303">
        <v>0</v>
      </c>
      <c r="T50" s="303">
        <v>0</v>
      </c>
      <c r="U50" s="303">
        <v>0</v>
      </c>
      <c r="V50" s="303">
        <v>0</v>
      </c>
      <c r="W50" s="214" t="s">
        <v>68</v>
      </c>
      <c r="X50" s="133" t="s">
        <v>133</v>
      </c>
      <c r="Y50" s="303">
        <v>0</v>
      </c>
      <c r="Z50" s="303">
        <v>0</v>
      </c>
      <c r="AA50" s="303">
        <v>0</v>
      </c>
      <c r="AB50" s="303">
        <v>0</v>
      </c>
      <c r="AC50" s="303">
        <v>0</v>
      </c>
      <c r="AD50" s="303">
        <v>0</v>
      </c>
      <c r="AE50" s="303">
        <f t="shared" si="11"/>
        <v>0</v>
      </c>
      <c r="AF50" s="303">
        <f t="shared" si="12"/>
        <v>0</v>
      </c>
      <c r="AG50" s="303">
        <f t="shared" si="13"/>
        <v>0</v>
      </c>
      <c r="AH50" s="310">
        <v>0</v>
      </c>
      <c r="AI50" s="310">
        <v>0</v>
      </c>
      <c r="AJ50" s="310">
        <v>0</v>
      </c>
      <c r="AK50" s="310">
        <v>0</v>
      </c>
      <c r="AL50" s="310">
        <v>0</v>
      </c>
      <c r="AM50" s="310">
        <v>0</v>
      </c>
      <c r="AN50" s="310">
        <v>0</v>
      </c>
      <c r="AO50" s="310">
        <v>0</v>
      </c>
      <c r="AP50" s="310">
        <v>0</v>
      </c>
      <c r="AQ50" s="310">
        <v>0</v>
      </c>
    </row>
    <row r="51" spans="1:43" s="2" customFormat="1" ht="14.4" customHeight="1">
      <c r="A51" s="89"/>
      <c r="B51" s="133" t="s">
        <v>136</v>
      </c>
      <c r="C51" s="303">
        <v>0</v>
      </c>
      <c r="D51" s="303">
        <f t="shared" si="5"/>
        <v>0</v>
      </c>
      <c r="E51" s="303">
        <v>0</v>
      </c>
      <c r="F51" s="303">
        <v>0</v>
      </c>
      <c r="G51" s="303">
        <f t="shared" si="6"/>
        <v>0</v>
      </c>
      <c r="H51" s="303">
        <v>0</v>
      </c>
      <c r="I51" s="303">
        <v>0</v>
      </c>
      <c r="J51" s="303">
        <f t="shared" si="7"/>
        <v>0</v>
      </c>
      <c r="K51" s="303">
        <v>0</v>
      </c>
      <c r="L51" s="303">
        <v>0</v>
      </c>
      <c r="M51" s="303">
        <v>0</v>
      </c>
      <c r="N51" s="303">
        <v>0</v>
      </c>
      <c r="O51" s="303">
        <v>0</v>
      </c>
      <c r="P51" s="303">
        <f t="shared" si="8"/>
        <v>0</v>
      </c>
      <c r="Q51" s="303">
        <f t="shared" si="9"/>
        <v>0</v>
      </c>
      <c r="R51" s="303">
        <f t="shared" si="10"/>
        <v>0</v>
      </c>
      <c r="S51" s="303">
        <v>0</v>
      </c>
      <c r="T51" s="303">
        <v>0</v>
      </c>
      <c r="U51" s="303">
        <v>0</v>
      </c>
      <c r="V51" s="303">
        <v>0</v>
      </c>
      <c r="W51" s="89"/>
      <c r="X51" s="133" t="s">
        <v>136</v>
      </c>
      <c r="Y51" s="303">
        <v>0</v>
      </c>
      <c r="Z51" s="303">
        <v>0</v>
      </c>
      <c r="AA51" s="303">
        <v>0</v>
      </c>
      <c r="AB51" s="303">
        <v>0</v>
      </c>
      <c r="AC51" s="303">
        <v>0</v>
      </c>
      <c r="AD51" s="303">
        <v>0</v>
      </c>
      <c r="AE51" s="303">
        <f t="shared" si="11"/>
        <v>0</v>
      </c>
      <c r="AF51" s="303">
        <f t="shared" si="12"/>
        <v>0</v>
      </c>
      <c r="AG51" s="303">
        <f t="shared" si="13"/>
        <v>0</v>
      </c>
      <c r="AH51" s="310">
        <v>0</v>
      </c>
      <c r="AI51" s="310">
        <v>0</v>
      </c>
      <c r="AJ51" s="310">
        <v>0</v>
      </c>
      <c r="AK51" s="310">
        <v>0</v>
      </c>
      <c r="AL51" s="310">
        <v>0</v>
      </c>
      <c r="AM51" s="310">
        <v>0</v>
      </c>
      <c r="AN51" s="310">
        <v>0</v>
      </c>
      <c r="AO51" s="310">
        <v>0</v>
      </c>
      <c r="AP51" s="310">
        <v>0</v>
      </c>
      <c r="AQ51" s="310">
        <v>0</v>
      </c>
    </row>
    <row r="52" spans="1:43" s="2" customFormat="1" ht="14.4" customHeight="1">
      <c r="A52" s="89"/>
      <c r="B52" s="133" t="s">
        <v>135</v>
      </c>
      <c r="C52" s="303">
        <v>1</v>
      </c>
      <c r="D52" s="303">
        <f t="shared" si="5"/>
        <v>26</v>
      </c>
      <c r="E52" s="303">
        <v>18</v>
      </c>
      <c r="F52" s="303">
        <v>8</v>
      </c>
      <c r="G52" s="303">
        <f t="shared" si="6"/>
        <v>8</v>
      </c>
      <c r="H52" s="303">
        <v>2</v>
      </c>
      <c r="I52" s="303">
        <v>6</v>
      </c>
      <c r="J52" s="303">
        <f t="shared" si="7"/>
        <v>8</v>
      </c>
      <c r="K52" s="303">
        <v>8</v>
      </c>
      <c r="L52" s="303">
        <v>0</v>
      </c>
      <c r="M52" s="303">
        <v>0</v>
      </c>
      <c r="N52" s="303">
        <v>0</v>
      </c>
      <c r="O52" s="303">
        <v>0</v>
      </c>
      <c r="P52" s="303">
        <f t="shared" si="8"/>
        <v>300</v>
      </c>
      <c r="Q52" s="303">
        <f t="shared" si="9"/>
        <v>161</v>
      </c>
      <c r="R52" s="303">
        <f t="shared" si="10"/>
        <v>139</v>
      </c>
      <c r="S52" s="303">
        <v>161</v>
      </c>
      <c r="T52" s="303">
        <v>139</v>
      </c>
      <c r="U52" s="303">
        <v>0</v>
      </c>
      <c r="V52" s="303">
        <v>0</v>
      </c>
      <c r="W52" s="89"/>
      <c r="X52" s="133" t="s">
        <v>135</v>
      </c>
      <c r="Y52" s="303">
        <v>0</v>
      </c>
      <c r="Z52" s="303">
        <v>0</v>
      </c>
      <c r="AA52" s="303">
        <v>0</v>
      </c>
      <c r="AB52" s="303">
        <v>0</v>
      </c>
      <c r="AC52" s="303">
        <v>0</v>
      </c>
      <c r="AD52" s="303">
        <v>0</v>
      </c>
      <c r="AE52" s="303">
        <f t="shared" si="11"/>
        <v>126</v>
      </c>
      <c r="AF52" s="303">
        <f t="shared" si="12"/>
        <v>64</v>
      </c>
      <c r="AG52" s="303">
        <f t="shared" si="13"/>
        <v>62</v>
      </c>
      <c r="AH52" s="310">
        <v>64</v>
      </c>
      <c r="AI52" s="310">
        <v>62</v>
      </c>
      <c r="AJ52" s="310">
        <v>0</v>
      </c>
      <c r="AK52" s="310">
        <v>0</v>
      </c>
      <c r="AL52" s="310">
        <v>0</v>
      </c>
      <c r="AM52" s="310">
        <v>0</v>
      </c>
      <c r="AN52" s="310">
        <v>0</v>
      </c>
      <c r="AO52" s="310">
        <v>0</v>
      </c>
      <c r="AP52" s="310">
        <v>0</v>
      </c>
      <c r="AQ52" s="310">
        <v>0</v>
      </c>
    </row>
    <row r="53" spans="1:43" s="2" customFormat="1" ht="6" customHeight="1">
      <c r="A53" s="89"/>
      <c r="B53" s="13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89"/>
      <c r="X53" s="133"/>
      <c r="Y53" s="303"/>
      <c r="Z53" s="303">
        <v>0</v>
      </c>
      <c r="AA53" s="303">
        <v>0</v>
      </c>
      <c r="AB53" s="303">
        <v>0</v>
      </c>
      <c r="AC53" s="303">
        <v>0</v>
      </c>
      <c r="AD53" s="303">
        <v>0</v>
      </c>
      <c r="AE53" s="303">
        <v>0</v>
      </c>
      <c r="AF53" s="303">
        <v>0</v>
      </c>
      <c r="AG53" s="303">
        <v>0</v>
      </c>
      <c r="AH53" s="310"/>
      <c r="AI53" s="310"/>
      <c r="AJ53" s="310"/>
      <c r="AK53" s="310"/>
      <c r="AL53" s="310"/>
      <c r="AM53" s="310"/>
      <c r="AN53" s="310"/>
      <c r="AO53" s="310"/>
      <c r="AP53" s="310"/>
      <c r="AQ53" s="310"/>
    </row>
    <row r="54" spans="1:43" s="1" customFormat="1" ht="38.1" customHeight="1">
      <c r="A54" s="461" t="s">
        <v>359</v>
      </c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33" t="s">
        <v>360</v>
      </c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60" t="s">
        <v>361</v>
      </c>
      <c r="X54" s="460"/>
      <c r="Y54" s="460"/>
      <c r="Z54" s="460"/>
      <c r="AA54" s="460"/>
      <c r="AB54" s="460"/>
      <c r="AC54" s="460"/>
      <c r="AD54" s="460"/>
      <c r="AE54" s="460"/>
      <c r="AF54" s="460"/>
      <c r="AG54" s="460"/>
      <c r="AH54" s="405" t="s">
        <v>362</v>
      </c>
      <c r="AI54" s="405"/>
      <c r="AJ54" s="405"/>
      <c r="AK54" s="405"/>
      <c r="AL54" s="405"/>
      <c r="AM54" s="405"/>
      <c r="AN54" s="405"/>
      <c r="AO54" s="405"/>
      <c r="AP54" s="405"/>
      <c r="AQ54" s="405"/>
    </row>
    <row r="55" spans="1:43" s="2" customFormat="1" ht="16.95" customHeight="1" thickBot="1">
      <c r="A55" s="444"/>
      <c r="B55" s="444"/>
      <c r="C55" s="445"/>
      <c r="D55" s="445"/>
      <c r="E55" s="445"/>
      <c r="F55" s="445"/>
      <c r="G55" s="445"/>
      <c r="H55" s="445"/>
      <c r="I55" s="445"/>
      <c r="J55" s="446"/>
      <c r="K55" s="446"/>
      <c r="L55" s="446"/>
      <c r="M55" s="446"/>
      <c r="N55" s="446"/>
      <c r="O55" s="446"/>
      <c r="P55" s="444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6"/>
    </row>
    <row r="56" spans="1:43" s="44" customFormat="1" ht="15" customHeight="1">
      <c r="A56" s="447" t="s">
        <v>510</v>
      </c>
      <c r="B56" s="414"/>
      <c r="C56" s="392" t="s">
        <v>511</v>
      </c>
      <c r="D56" s="423" t="s">
        <v>178</v>
      </c>
      <c r="E56" s="453"/>
      <c r="F56" s="454"/>
      <c r="G56" s="423" t="s">
        <v>179</v>
      </c>
      <c r="H56" s="453"/>
      <c r="I56" s="454"/>
      <c r="J56" s="458" t="s">
        <v>180</v>
      </c>
      <c r="K56" s="453"/>
      <c r="L56" s="453"/>
      <c r="M56" s="453"/>
      <c r="N56" s="453"/>
      <c r="O56" s="454"/>
      <c r="P56" s="418" t="s">
        <v>181</v>
      </c>
      <c r="Q56" s="418"/>
      <c r="R56" s="418"/>
      <c r="S56" s="418"/>
      <c r="T56" s="418"/>
      <c r="U56" s="418"/>
      <c r="V56" s="418"/>
      <c r="W56" s="447" t="s">
        <v>510</v>
      </c>
      <c r="X56" s="414"/>
      <c r="Y56" s="451" t="s">
        <v>181</v>
      </c>
      <c r="Z56" s="418"/>
      <c r="AA56" s="418"/>
      <c r="AB56" s="418"/>
      <c r="AC56" s="418"/>
      <c r="AD56" s="419"/>
      <c r="AE56" s="394" t="s">
        <v>436</v>
      </c>
      <c r="AF56" s="395"/>
      <c r="AG56" s="395"/>
      <c r="AH56" s="395"/>
      <c r="AI56" s="395"/>
      <c r="AJ56" s="395"/>
      <c r="AK56" s="395"/>
      <c r="AL56" s="395"/>
      <c r="AM56" s="395"/>
      <c r="AN56" s="395"/>
      <c r="AO56" s="395"/>
      <c r="AP56" s="395"/>
      <c r="AQ56" s="395"/>
    </row>
    <row r="57" spans="1:43" s="18" customFormat="1" ht="54" customHeight="1">
      <c r="A57" s="448"/>
      <c r="B57" s="415"/>
      <c r="C57" s="452"/>
      <c r="D57" s="455"/>
      <c r="E57" s="456"/>
      <c r="F57" s="457"/>
      <c r="G57" s="455"/>
      <c r="H57" s="456"/>
      <c r="I57" s="457"/>
      <c r="J57" s="455"/>
      <c r="K57" s="456"/>
      <c r="L57" s="456"/>
      <c r="M57" s="456"/>
      <c r="N57" s="456"/>
      <c r="O57" s="457"/>
      <c r="P57" s="459" t="s">
        <v>349</v>
      </c>
      <c r="Q57" s="436"/>
      <c r="R57" s="435"/>
      <c r="S57" s="440" t="s">
        <v>348</v>
      </c>
      <c r="T57" s="435"/>
      <c r="U57" s="440" t="s">
        <v>345</v>
      </c>
      <c r="V57" s="435"/>
      <c r="W57" s="448"/>
      <c r="X57" s="415"/>
      <c r="Y57" s="440" t="s">
        <v>558</v>
      </c>
      <c r="Z57" s="435"/>
      <c r="AA57" s="440" t="s">
        <v>346</v>
      </c>
      <c r="AB57" s="435"/>
      <c r="AC57" s="440" t="s">
        <v>347</v>
      </c>
      <c r="AD57" s="435"/>
      <c r="AE57" s="440" t="s">
        <v>352</v>
      </c>
      <c r="AF57" s="436"/>
      <c r="AG57" s="435"/>
      <c r="AH57" s="459" t="s">
        <v>350</v>
      </c>
      <c r="AI57" s="435"/>
      <c r="AJ57" s="440" t="s">
        <v>345</v>
      </c>
      <c r="AK57" s="435"/>
      <c r="AL57" s="440" t="s">
        <v>351</v>
      </c>
      <c r="AM57" s="435"/>
      <c r="AN57" s="440" t="s">
        <v>346</v>
      </c>
      <c r="AO57" s="435"/>
      <c r="AP57" s="440" t="s">
        <v>353</v>
      </c>
      <c r="AQ57" s="436"/>
    </row>
    <row r="58" spans="1:43" s="44" customFormat="1" ht="96" customHeight="1" thickBot="1">
      <c r="A58" s="449"/>
      <c r="B58" s="450"/>
      <c r="C58" s="385"/>
      <c r="D58" s="106" t="s">
        <v>470</v>
      </c>
      <c r="E58" s="107" t="s">
        <v>471</v>
      </c>
      <c r="F58" s="107" t="s">
        <v>473</v>
      </c>
      <c r="G58" s="106" t="s">
        <v>470</v>
      </c>
      <c r="H58" s="107" t="s">
        <v>471</v>
      </c>
      <c r="I58" s="107" t="s">
        <v>473</v>
      </c>
      <c r="J58" s="106" t="s">
        <v>470</v>
      </c>
      <c r="K58" s="106" t="s">
        <v>477</v>
      </c>
      <c r="L58" s="107" t="s">
        <v>478</v>
      </c>
      <c r="M58" s="107" t="s">
        <v>479</v>
      </c>
      <c r="N58" s="107" t="s">
        <v>480</v>
      </c>
      <c r="O58" s="107" t="s">
        <v>481</v>
      </c>
      <c r="P58" s="107" t="s">
        <v>475</v>
      </c>
      <c r="Q58" s="107" t="s">
        <v>471</v>
      </c>
      <c r="R58" s="107" t="s">
        <v>473</v>
      </c>
      <c r="S58" s="107" t="s">
        <v>471</v>
      </c>
      <c r="T58" s="107" t="s">
        <v>473</v>
      </c>
      <c r="U58" s="107" t="s">
        <v>471</v>
      </c>
      <c r="V58" s="107" t="s">
        <v>473</v>
      </c>
      <c r="W58" s="449"/>
      <c r="X58" s="450"/>
      <c r="Y58" s="107" t="s">
        <v>471</v>
      </c>
      <c r="Z58" s="107" t="s">
        <v>473</v>
      </c>
      <c r="AA58" s="107" t="s">
        <v>471</v>
      </c>
      <c r="AB58" s="107" t="s">
        <v>473</v>
      </c>
      <c r="AC58" s="107" t="s">
        <v>471</v>
      </c>
      <c r="AD58" s="107" t="s">
        <v>473</v>
      </c>
      <c r="AE58" s="107" t="s">
        <v>475</v>
      </c>
      <c r="AF58" s="107" t="s">
        <v>471</v>
      </c>
      <c r="AG58" s="107" t="s">
        <v>473</v>
      </c>
      <c r="AH58" s="107" t="s">
        <v>471</v>
      </c>
      <c r="AI58" s="107" t="s">
        <v>473</v>
      </c>
      <c r="AJ58" s="107" t="s">
        <v>471</v>
      </c>
      <c r="AK58" s="107" t="s">
        <v>473</v>
      </c>
      <c r="AL58" s="107" t="s">
        <v>471</v>
      </c>
      <c r="AM58" s="107" t="s">
        <v>473</v>
      </c>
      <c r="AN58" s="107" t="s">
        <v>471</v>
      </c>
      <c r="AO58" s="107" t="s">
        <v>473</v>
      </c>
      <c r="AP58" s="107" t="s">
        <v>471</v>
      </c>
      <c r="AQ58" s="154" t="s">
        <v>473</v>
      </c>
    </row>
    <row r="59" spans="1:43" s="2" customFormat="1" ht="14.4" customHeight="1">
      <c r="A59" s="214" t="s">
        <v>69</v>
      </c>
      <c r="B59" s="133" t="s">
        <v>133</v>
      </c>
      <c r="C59" s="303">
        <v>1</v>
      </c>
      <c r="D59" s="303">
        <f>SUM(E59:F59)</f>
        <v>75</v>
      </c>
      <c r="E59" s="303">
        <v>42</v>
      </c>
      <c r="F59" s="303">
        <v>33</v>
      </c>
      <c r="G59" s="303">
        <f>SUM(H59:I59)</f>
        <v>22</v>
      </c>
      <c r="H59" s="303">
        <v>7</v>
      </c>
      <c r="I59" s="303">
        <v>15</v>
      </c>
      <c r="J59" s="303">
        <f t="shared" ref="J59:J97" si="14">SUM(K59:O59)</f>
        <v>30</v>
      </c>
      <c r="K59" s="303">
        <v>0</v>
      </c>
      <c r="L59" s="303">
        <v>0</v>
      </c>
      <c r="M59" s="303">
        <v>24</v>
      </c>
      <c r="N59" s="303">
        <v>6</v>
      </c>
      <c r="O59" s="303">
        <v>0</v>
      </c>
      <c r="P59" s="303">
        <f>Q59+R59</f>
        <v>438</v>
      </c>
      <c r="Q59" s="303">
        <f>S59+U59+Y59+AA59+AC59</f>
        <v>325</v>
      </c>
      <c r="R59" s="303">
        <f>T59+V59+Z59+AB59+AD59</f>
        <v>113</v>
      </c>
      <c r="S59" s="303">
        <v>0</v>
      </c>
      <c r="T59" s="303">
        <v>0</v>
      </c>
      <c r="U59" s="303">
        <v>0</v>
      </c>
      <c r="V59" s="303">
        <v>0</v>
      </c>
      <c r="W59" s="214" t="s">
        <v>69</v>
      </c>
      <c r="X59" s="133" t="s">
        <v>133</v>
      </c>
      <c r="Y59" s="303">
        <v>254</v>
      </c>
      <c r="Z59" s="303">
        <v>111</v>
      </c>
      <c r="AA59" s="303">
        <v>71</v>
      </c>
      <c r="AB59" s="303">
        <v>2</v>
      </c>
      <c r="AC59" s="303">
        <v>0</v>
      </c>
      <c r="AD59" s="303">
        <v>0</v>
      </c>
      <c r="AE59" s="303">
        <f>AF59+AG59</f>
        <v>159</v>
      </c>
      <c r="AF59" s="303">
        <f>AH59+AJ59+AL59+AN59+AP59</f>
        <v>112</v>
      </c>
      <c r="AG59" s="303">
        <f>AI59+AK59+AM59+AO59+AQ59</f>
        <v>47</v>
      </c>
      <c r="AH59" s="310">
        <v>0</v>
      </c>
      <c r="AI59" s="310">
        <v>0</v>
      </c>
      <c r="AJ59" s="310">
        <v>0</v>
      </c>
      <c r="AK59" s="310">
        <v>0</v>
      </c>
      <c r="AL59" s="310">
        <v>100</v>
      </c>
      <c r="AM59" s="310">
        <v>46</v>
      </c>
      <c r="AN59" s="310">
        <v>12</v>
      </c>
      <c r="AO59" s="310">
        <v>1</v>
      </c>
      <c r="AP59" s="310">
        <v>0</v>
      </c>
      <c r="AQ59" s="310">
        <v>0</v>
      </c>
    </row>
    <row r="60" spans="1:43" s="2" customFormat="1" ht="14.4" customHeight="1">
      <c r="A60" s="89"/>
      <c r="B60" s="133" t="s">
        <v>136</v>
      </c>
      <c r="C60" s="303">
        <v>0</v>
      </c>
      <c r="D60" s="303">
        <f t="shared" ref="D60:D97" si="15">SUM(E60:F60)</f>
        <v>0</v>
      </c>
      <c r="E60" s="303">
        <v>0</v>
      </c>
      <c r="F60" s="303">
        <v>0</v>
      </c>
      <c r="G60" s="303">
        <f t="shared" ref="G60:G97" si="16">SUM(H60:I60)</f>
        <v>0</v>
      </c>
      <c r="H60" s="303">
        <v>0</v>
      </c>
      <c r="I60" s="303">
        <v>0</v>
      </c>
      <c r="J60" s="303">
        <f t="shared" si="14"/>
        <v>0</v>
      </c>
      <c r="K60" s="303">
        <v>0</v>
      </c>
      <c r="L60" s="303">
        <v>0</v>
      </c>
      <c r="M60" s="303">
        <v>0</v>
      </c>
      <c r="N60" s="303">
        <v>0</v>
      </c>
      <c r="O60" s="303">
        <v>0</v>
      </c>
      <c r="P60" s="303">
        <f t="shared" ref="P60:P97" si="17">Q60+R60</f>
        <v>0</v>
      </c>
      <c r="Q60" s="303">
        <f t="shared" ref="Q60:Q97" si="18">S60+U60+Y60+AA60+AC60</f>
        <v>0</v>
      </c>
      <c r="R60" s="303">
        <f t="shared" ref="R60:R97" si="19">T60+V60+Z60+AB60+AD60</f>
        <v>0</v>
      </c>
      <c r="S60" s="303">
        <v>0</v>
      </c>
      <c r="T60" s="303">
        <v>0</v>
      </c>
      <c r="U60" s="303">
        <v>0</v>
      </c>
      <c r="V60" s="303">
        <v>0</v>
      </c>
      <c r="W60" s="89"/>
      <c r="X60" s="133" t="s">
        <v>136</v>
      </c>
      <c r="Y60" s="303">
        <v>0</v>
      </c>
      <c r="Z60" s="303">
        <v>0</v>
      </c>
      <c r="AA60" s="303">
        <v>0</v>
      </c>
      <c r="AB60" s="303">
        <v>0</v>
      </c>
      <c r="AC60" s="303">
        <v>0</v>
      </c>
      <c r="AD60" s="303">
        <v>0</v>
      </c>
      <c r="AE60" s="303">
        <f t="shared" ref="AE60:AE97" si="20">AF60+AG60</f>
        <v>0</v>
      </c>
      <c r="AF60" s="303">
        <f t="shared" ref="AF60:AF97" si="21">AH60+AJ60+AL60+AN60+AP60</f>
        <v>0</v>
      </c>
      <c r="AG60" s="303">
        <f t="shared" ref="AG60:AG97" si="22">AI60+AK60+AM60+AO60+AQ60</f>
        <v>0</v>
      </c>
      <c r="AH60" s="310">
        <v>0</v>
      </c>
      <c r="AI60" s="310">
        <v>0</v>
      </c>
      <c r="AJ60" s="310">
        <v>0</v>
      </c>
      <c r="AK60" s="310">
        <v>0</v>
      </c>
      <c r="AL60" s="310">
        <v>0</v>
      </c>
      <c r="AM60" s="310">
        <v>0</v>
      </c>
      <c r="AN60" s="310">
        <v>0</v>
      </c>
      <c r="AO60" s="310">
        <v>0</v>
      </c>
      <c r="AP60" s="310">
        <v>0</v>
      </c>
      <c r="AQ60" s="310">
        <v>0</v>
      </c>
    </row>
    <row r="61" spans="1:43" s="2" customFormat="1" ht="14.4" customHeight="1">
      <c r="A61" s="89"/>
      <c r="B61" s="133" t="s">
        <v>135</v>
      </c>
      <c r="C61" s="303">
        <v>0</v>
      </c>
      <c r="D61" s="303">
        <f t="shared" si="15"/>
        <v>0</v>
      </c>
      <c r="E61" s="303">
        <v>0</v>
      </c>
      <c r="F61" s="303">
        <v>0</v>
      </c>
      <c r="G61" s="303">
        <f t="shared" si="16"/>
        <v>0</v>
      </c>
      <c r="H61" s="303">
        <v>0</v>
      </c>
      <c r="I61" s="303">
        <v>0</v>
      </c>
      <c r="J61" s="303">
        <f t="shared" si="14"/>
        <v>0</v>
      </c>
      <c r="K61" s="303">
        <v>0</v>
      </c>
      <c r="L61" s="303">
        <v>0</v>
      </c>
      <c r="M61" s="303">
        <v>0</v>
      </c>
      <c r="N61" s="303">
        <v>0</v>
      </c>
      <c r="O61" s="303">
        <v>0</v>
      </c>
      <c r="P61" s="303">
        <f t="shared" si="17"/>
        <v>0</v>
      </c>
      <c r="Q61" s="303">
        <f t="shared" si="18"/>
        <v>0</v>
      </c>
      <c r="R61" s="303">
        <f t="shared" si="19"/>
        <v>0</v>
      </c>
      <c r="S61" s="303">
        <v>0</v>
      </c>
      <c r="T61" s="303">
        <v>0</v>
      </c>
      <c r="U61" s="303">
        <v>0</v>
      </c>
      <c r="V61" s="303">
        <v>0</v>
      </c>
      <c r="W61" s="89"/>
      <c r="X61" s="133" t="s">
        <v>135</v>
      </c>
      <c r="Y61" s="303">
        <v>0</v>
      </c>
      <c r="Z61" s="303">
        <v>0</v>
      </c>
      <c r="AA61" s="303">
        <v>0</v>
      </c>
      <c r="AB61" s="303">
        <v>0</v>
      </c>
      <c r="AC61" s="303">
        <v>0</v>
      </c>
      <c r="AD61" s="303">
        <v>0</v>
      </c>
      <c r="AE61" s="303">
        <f t="shared" si="20"/>
        <v>0</v>
      </c>
      <c r="AF61" s="303">
        <f t="shared" si="21"/>
        <v>0</v>
      </c>
      <c r="AG61" s="303">
        <f t="shared" si="22"/>
        <v>0</v>
      </c>
      <c r="AH61" s="310">
        <v>0</v>
      </c>
      <c r="AI61" s="310">
        <v>0</v>
      </c>
      <c r="AJ61" s="310">
        <v>0</v>
      </c>
      <c r="AK61" s="310">
        <v>0</v>
      </c>
      <c r="AL61" s="310">
        <v>0</v>
      </c>
      <c r="AM61" s="310">
        <v>0</v>
      </c>
      <c r="AN61" s="310">
        <v>0</v>
      </c>
      <c r="AO61" s="310">
        <v>0</v>
      </c>
      <c r="AP61" s="310">
        <v>0</v>
      </c>
      <c r="AQ61" s="310">
        <v>0</v>
      </c>
    </row>
    <row r="62" spans="1:43" s="2" customFormat="1" ht="14.4" customHeight="1">
      <c r="A62" s="214" t="s">
        <v>93</v>
      </c>
      <c r="B62" s="133" t="s">
        <v>133</v>
      </c>
      <c r="C62" s="303">
        <v>0</v>
      </c>
      <c r="D62" s="303">
        <f t="shared" si="15"/>
        <v>0</v>
      </c>
      <c r="E62" s="303">
        <v>0</v>
      </c>
      <c r="F62" s="303">
        <v>0</v>
      </c>
      <c r="G62" s="303">
        <f t="shared" si="16"/>
        <v>0</v>
      </c>
      <c r="H62" s="303">
        <v>0</v>
      </c>
      <c r="I62" s="303">
        <v>0</v>
      </c>
      <c r="J62" s="303">
        <f t="shared" si="14"/>
        <v>0</v>
      </c>
      <c r="K62" s="303">
        <v>0</v>
      </c>
      <c r="L62" s="303">
        <v>0</v>
      </c>
      <c r="M62" s="303">
        <v>0</v>
      </c>
      <c r="N62" s="303">
        <v>0</v>
      </c>
      <c r="O62" s="303">
        <v>0</v>
      </c>
      <c r="P62" s="303">
        <f t="shared" si="17"/>
        <v>0</v>
      </c>
      <c r="Q62" s="303">
        <f t="shared" si="18"/>
        <v>0</v>
      </c>
      <c r="R62" s="303">
        <f t="shared" si="19"/>
        <v>0</v>
      </c>
      <c r="S62" s="303">
        <v>0</v>
      </c>
      <c r="T62" s="303">
        <v>0</v>
      </c>
      <c r="U62" s="303">
        <v>0</v>
      </c>
      <c r="V62" s="303">
        <v>0</v>
      </c>
      <c r="W62" s="214" t="s">
        <v>93</v>
      </c>
      <c r="X62" s="133" t="s">
        <v>133</v>
      </c>
      <c r="Y62" s="303">
        <v>0</v>
      </c>
      <c r="Z62" s="303">
        <v>0</v>
      </c>
      <c r="AA62" s="303">
        <v>0</v>
      </c>
      <c r="AB62" s="303">
        <v>0</v>
      </c>
      <c r="AC62" s="303">
        <v>0</v>
      </c>
      <c r="AD62" s="303">
        <v>0</v>
      </c>
      <c r="AE62" s="303">
        <f t="shared" si="20"/>
        <v>0</v>
      </c>
      <c r="AF62" s="303">
        <f t="shared" si="21"/>
        <v>0</v>
      </c>
      <c r="AG62" s="303">
        <f t="shared" si="22"/>
        <v>0</v>
      </c>
      <c r="AH62" s="310">
        <v>0</v>
      </c>
      <c r="AI62" s="310">
        <v>0</v>
      </c>
      <c r="AJ62" s="310">
        <v>0</v>
      </c>
      <c r="AK62" s="310">
        <v>0</v>
      </c>
      <c r="AL62" s="310">
        <v>0</v>
      </c>
      <c r="AM62" s="310">
        <v>0</v>
      </c>
      <c r="AN62" s="310">
        <v>0</v>
      </c>
      <c r="AO62" s="310">
        <v>0</v>
      </c>
      <c r="AP62" s="310">
        <v>0</v>
      </c>
      <c r="AQ62" s="310">
        <v>0</v>
      </c>
    </row>
    <row r="63" spans="1:43" s="2" customFormat="1" ht="14.4" customHeight="1">
      <c r="A63" s="89"/>
      <c r="B63" s="133" t="s">
        <v>136</v>
      </c>
      <c r="C63" s="303">
        <v>0</v>
      </c>
      <c r="D63" s="303">
        <f t="shared" si="15"/>
        <v>0</v>
      </c>
      <c r="E63" s="303">
        <v>0</v>
      </c>
      <c r="F63" s="303">
        <v>0</v>
      </c>
      <c r="G63" s="303">
        <f t="shared" si="16"/>
        <v>0</v>
      </c>
      <c r="H63" s="303">
        <v>0</v>
      </c>
      <c r="I63" s="303">
        <v>0</v>
      </c>
      <c r="J63" s="303">
        <f t="shared" si="14"/>
        <v>0</v>
      </c>
      <c r="K63" s="303">
        <v>0</v>
      </c>
      <c r="L63" s="303">
        <v>0</v>
      </c>
      <c r="M63" s="303">
        <v>0</v>
      </c>
      <c r="N63" s="303">
        <v>0</v>
      </c>
      <c r="O63" s="303">
        <v>0</v>
      </c>
      <c r="P63" s="303">
        <f t="shared" si="17"/>
        <v>0</v>
      </c>
      <c r="Q63" s="303">
        <f t="shared" si="18"/>
        <v>0</v>
      </c>
      <c r="R63" s="303">
        <f t="shared" si="19"/>
        <v>0</v>
      </c>
      <c r="S63" s="303">
        <v>0</v>
      </c>
      <c r="T63" s="303">
        <v>0</v>
      </c>
      <c r="U63" s="303">
        <v>0</v>
      </c>
      <c r="V63" s="303">
        <v>0</v>
      </c>
      <c r="W63" s="89"/>
      <c r="X63" s="133" t="s">
        <v>136</v>
      </c>
      <c r="Y63" s="303">
        <v>0</v>
      </c>
      <c r="Z63" s="303">
        <v>0</v>
      </c>
      <c r="AA63" s="303">
        <v>0</v>
      </c>
      <c r="AB63" s="303">
        <v>0</v>
      </c>
      <c r="AC63" s="303">
        <v>0</v>
      </c>
      <c r="AD63" s="303">
        <v>0</v>
      </c>
      <c r="AE63" s="303">
        <f t="shared" si="20"/>
        <v>0</v>
      </c>
      <c r="AF63" s="303">
        <f t="shared" si="21"/>
        <v>0</v>
      </c>
      <c r="AG63" s="303">
        <f t="shared" si="22"/>
        <v>0</v>
      </c>
      <c r="AH63" s="310">
        <v>0</v>
      </c>
      <c r="AI63" s="310">
        <v>0</v>
      </c>
      <c r="AJ63" s="310">
        <v>0</v>
      </c>
      <c r="AK63" s="310">
        <v>0</v>
      </c>
      <c r="AL63" s="310">
        <v>0</v>
      </c>
      <c r="AM63" s="310">
        <v>0</v>
      </c>
      <c r="AN63" s="310">
        <v>0</v>
      </c>
      <c r="AO63" s="310">
        <v>0</v>
      </c>
      <c r="AP63" s="310">
        <v>0</v>
      </c>
      <c r="AQ63" s="310">
        <v>0</v>
      </c>
    </row>
    <row r="64" spans="1:43" s="2" customFormat="1" ht="14.4" customHeight="1">
      <c r="A64" s="89"/>
      <c r="B64" s="133" t="s">
        <v>135</v>
      </c>
      <c r="C64" s="303">
        <v>2</v>
      </c>
      <c r="D64" s="303">
        <f t="shared" si="15"/>
        <v>30</v>
      </c>
      <c r="E64" s="303">
        <v>17</v>
      </c>
      <c r="F64" s="303">
        <v>13</v>
      </c>
      <c r="G64" s="303">
        <f t="shared" si="16"/>
        <v>14</v>
      </c>
      <c r="H64" s="303">
        <v>8</v>
      </c>
      <c r="I64" s="303">
        <v>6</v>
      </c>
      <c r="J64" s="303">
        <f t="shared" si="14"/>
        <v>21</v>
      </c>
      <c r="K64" s="303">
        <v>2</v>
      </c>
      <c r="L64" s="303">
        <v>0</v>
      </c>
      <c r="M64" s="303">
        <v>11</v>
      </c>
      <c r="N64" s="303">
        <v>6</v>
      </c>
      <c r="O64" s="303">
        <v>2</v>
      </c>
      <c r="P64" s="303">
        <f t="shared" si="17"/>
        <v>302</v>
      </c>
      <c r="Q64" s="303">
        <f t="shared" si="18"/>
        <v>193</v>
      </c>
      <c r="R64" s="303">
        <f t="shared" si="19"/>
        <v>109</v>
      </c>
      <c r="S64" s="303">
        <v>32</v>
      </c>
      <c r="T64" s="303">
        <v>32</v>
      </c>
      <c r="U64" s="303">
        <v>0</v>
      </c>
      <c r="V64" s="303">
        <v>0</v>
      </c>
      <c r="W64" s="89"/>
      <c r="X64" s="133" t="s">
        <v>135</v>
      </c>
      <c r="Y64" s="303">
        <v>65</v>
      </c>
      <c r="Z64" s="303">
        <v>41</v>
      </c>
      <c r="AA64" s="303">
        <v>80</v>
      </c>
      <c r="AB64" s="303">
        <v>31</v>
      </c>
      <c r="AC64" s="303">
        <v>16</v>
      </c>
      <c r="AD64" s="303">
        <v>5</v>
      </c>
      <c r="AE64" s="303">
        <f t="shared" si="20"/>
        <v>228</v>
      </c>
      <c r="AF64" s="303">
        <f t="shared" si="21"/>
        <v>146</v>
      </c>
      <c r="AG64" s="303">
        <f t="shared" si="22"/>
        <v>82</v>
      </c>
      <c r="AH64" s="310">
        <v>45</v>
      </c>
      <c r="AI64" s="310">
        <v>40</v>
      </c>
      <c r="AJ64" s="310">
        <v>10</v>
      </c>
      <c r="AK64" s="310">
        <v>4</v>
      </c>
      <c r="AL64" s="310">
        <v>50</v>
      </c>
      <c r="AM64" s="310">
        <v>22</v>
      </c>
      <c r="AN64" s="310">
        <v>31</v>
      </c>
      <c r="AO64" s="310">
        <v>13</v>
      </c>
      <c r="AP64" s="310">
        <v>10</v>
      </c>
      <c r="AQ64" s="310">
        <v>3</v>
      </c>
    </row>
    <row r="65" spans="1:43" s="2" customFormat="1" ht="14.4" customHeight="1">
      <c r="A65" s="214" t="s">
        <v>70</v>
      </c>
      <c r="B65" s="133" t="s">
        <v>133</v>
      </c>
      <c r="C65" s="303">
        <v>1</v>
      </c>
      <c r="D65" s="303">
        <f t="shared" si="15"/>
        <v>82</v>
      </c>
      <c r="E65" s="303">
        <v>32</v>
      </c>
      <c r="F65" s="303">
        <v>50</v>
      </c>
      <c r="G65" s="303">
        <f t="shared" si="16"/>
        <v>23</v>
      </c>
      <c r="H65" s="303">
        <v>9</v>
      </c>
      <c r="I65" s="303">
        <v>14</v>
      </c>
      <c r="J65" s="303">
        <f t="shared" si="14"/>
        <v>30</v>
      </c>
      <c r="K65" s="303">
        <v>6</v>
      </c>
      <c r="L65" s="303">
        <v>0</v>
      </c>
      <c r="M65" s="303">
        <v>24</v>
      </c>
      <c r="N65" s="303">
        <v>0</v>
      </c>
      <c r="O65" s="303">
        <v>0</v>
      </c>
      <c r="P65" s="303">
        <f t="shared" si="17"/>
        <v>643</v>
      </c>
      <c r="Q65" s="303">
        <f t="shared" si="18"/>
        <v>341</v>
      </c>
      <c r="R65" s="303">
        <f t="shared" si="19"/>
        <v>302</v>
      </c>
      <c r="S65" s="303">
        <v>69</v>
      </c>
      <c r="T65" s="303">
        <v>109</v>
      </c>
      <c r="U65" s="303">
        <v>0</v>
      </c>
      <c r="V65" s="303">
        <v>0</v>
      </c>
      <c r="W65" s="214" t="s">
        <v>70</v>
      </c>
      <c r="X65" s="133" t="s">
        <v>133</v>
      </c>
      <c r="Y65" s="303">
        <v>272</v>
      </c>
      <c r="Z65" s="303">
        <v>193</v>
      </c>
      <c r="AA65" s="303">
        <v>0</v>
      </c>
      <c r="AB65" s="303">
        <v>0</v>
      </c>
      <c r="AC65" s="303">
        <v>0</v>
      </c>
      <c r="AD65" s="303">
        <v>0</v>
      </c>
      <c r="AE65" s="303">
        <f t="shared" si="20"/>
        <v>282</v>
      </c>
      <c r="AF65" s="303">
        <f t="shared" si="21"/>
        <v>144</v>
      </c>
      <c r="AG65" s="303">
        <f t="shared" si="22"/>
        <v>138</v>
      </c>
      <c r="AH65" s="310">
        <v>28</v>
      </c>
      <c r="AI65" s="310">
        <v>39</v>
      </c>
      <c r="AJ65" s="310">
        <v>0</v>
      </c>
      <c r="AK65" s="310">
        <v>0</v>
      </c>
      <c r="AL65" s="310">
        <v>116</v>
      </c>
      <c r="AM65" s="310">
        <v>99</v>
      </c>
      <c r="AN65" s="310">
        <v>0</v>
      </c>
      <c r="AO65" s="310">
        <v>0</v>
      </c>
      <c r="AP65" s="310">
        <v>0</v>
      </c>
      <c r="AQ65" s="310">
        <v>0</v>
      </c>
    </row>
    <row r="66" spans="1:43" s="2" customFormat="1" ht="14.4" customHeight="1">
      <c r="A66" s="89"/>
      <c r="B66" s="133" t="s">
        <v>136</v>
      </c>
      <c r="C66" s="303">
        <v>0</v>
      </c>
      <c r="D66" s="303">
        <f t="shared" si="15"/>
        <v>0</v>
      </c>
      <c r="E66" s="303">
        <v>0</v>
      </c>
      <c r="F66" s="303">
        <v>0</v>
      </c>
      <c r="G66" s="303">
        <f t="shared" si="16"/>
        <v>0</v>
      </c>
      <c r="H66" s="303">
        <v>0</v>
      </c>
      <c r="I66" s="303">
        <v>0</v>
      </c>
      <c r="J66" s="303">
        <f t="shared" si="14"/>
        <v>0</v>
      </c>
      <c r="K66" s="303">
        <v>0</v>
      </c>
      <c r="L66" s="303">
        <v>0</v>
      </c>
      <c r="M66" s="303">
        <v>0</v>
      </c>
      <c r="N66" s="303">
        <v>0</v>
      </c>
      <c r="O66" s="303">
        <v>0</v>
      </c>
      <c r="P66" s="303">
        <f t="shared" si="17"/>
        <v>0</v>
      </c>
      <c r="Q66" s="303">
        <f t="shared" si="18"/>
        <v>0</v>
      </c>
      <c r="R66" s="303">
        <f t="shared" si="19"/>
        <v>0</v>
      </c>
      <c r="S66" s="303">
        <v>0</v>
      </c>
      <c r="T66" s="303">
        <v>0</v>
      </c>
      <c r="U66" s="303">
        <v>0</v>
      </c>
      <c r="V66" s="303">
        <v>0</v>
      </c>
      <c r="W66" s="89"/>
      <c r="X66" s="133" t="s">
        <v>136</v>
      </c>
      <c r="Y66" s="303">
        <v>0</v>
      </c>
      <c r="Z66" s="303">
        <v>0</v>
      </c>
      <c r="AA66" s="303">
        <v>0</v>
      </c>
      <c r="AB66" s="303">
        <v>0</v>
      </c>
      <c r="AC66" s="303">
        <v>0</v>
      </c>
      <c r="AD66" s="303">
        <v>0</v>
      </c>
      <c r="AE66" s="303">
        <f t="shared" si="20"/>
        <v>0</v>
      </c>
      <c r="AF66" s="303">
        <f t="shared" si="21"/>
        <v>0</v>
      </c>
      <c r="AG66" s="303">
        <f t="shared" si="22"/>
        <v>0</v>
      </c>
      <c r="AH66" s="310">
        <v>0</v>
      </c>
      <c r="AI66" s="310">
        <v>0</v>
      </c>
      <c r="AJ66" s="310">
        <v>0</v>
      </c>
      <c r="AK66" s="310">
        <v>0</v>
      </c>
      <c r="AL66" s="310">
        <v>0</v>
      </c>
      <c r="AM66" s="310">
        <v>0</v>
      </c>
      <c r="AN66" s="310">
        <v>0</v>
      </c>
      <c r="AO66" s="310">
        <v>0</v>
      </c>
      <c r="AP66" s="310">
        <v>0</v>
      </c>
      <c r="AQ66" s="310">
        <v>0</v>
      </c>
    </row>
    <row r="67" spans="1:43" s="2" customFormat="1" ht="14.4" customHeight="1">
      <c r="A67" s="89"/>
      <c r="B67" s="133" t="s">
        <v>135</v>
      </c>
      <c r="C67" s="303">
        <v>0</v>
      </c>
      <c r="D67" s="303">
        <f t="shared" si="15"/>
        <v>0</v>
      </c>
      <c r="E67" s="303">
        <v>0</v>
      </c>
      <c r="F67" s="303">
        <v>0</v>
      </c>
      <c r="G67" s="303">
        <f t="shared" si="16"/>
        <v>0</v>
      </c>
      <c r="H67" s="303">
        <v>0</v>
      </c>
      <c r="I67" s="303">
        <v>0</v>
      </c>
      <c r="J67" s="303">
        <f t="shared" si="14"/>
        <v>0</v>
      </c>
      <c r="K67" s="303">
        <v>0</v>
      </c>
      <c r="L67" s="303">
        <v>0</v>
      </c>
      <c r="M67" s="303">
        <v>0</v>
      </c>
      <c r="N67" s="303">
        <v>0</v>
      </c>
      <c r="O67" s="303">
        <v>0</v>
      </c>
      <c r="P67" s="303">
        <f t="shared" si="17"/>
        <v>0</v>
      </c>
      <c r="Q67" s="303">
        <f t="shared" si="18"/>
        <v>0</v>
      </c>
      <c r="R67" s="303">
        <f t="shared" si="19"/>
        <v>0</v>
      </c>
      <c r="S67" s="303">
        <v>0</v>
      </c>
      <c r="T67" s="303">
        <v>0</v>
      </c>
      <c r="U67" s="303">
        <v>0</v>
      </c>
      <c r="V67" s="303">
        <v>0</v>
      </c>
      <c r="W67" s="89"/>
      <c r="X67" s="133" t="s">
        <v>135</v>
      </c>
      <c r="Y67" s="303">
        <v>0</v>
      </c>
      <c r="Z67" s="303">
        <v>0</v>
      </c>
      <c r="AA67" s="303">
        <v>0</v>
      </c>
      <c r="AB67" s="303">
        <v>0</v>
      </c>
      <c r="AC67" s="303">
        <v>0</v>
      </c>
      <c r="AD67" s="303">
        <v>0</v>
      </c>
      <c r="AE67" s="303">
        <f t="shared" si="20"/>
        <v>0</v>
      </c>
      <c r="AF67" s="303">
        <f t="shared" si="21"/>
        <v>0</v>
      </c>
      <c r="AG67" s="303">
        <f t="shared" si="22"/>
        <v>0</v>
      </c>
      <c r="AH67" s="310">
        <v>0</v>
      </c>
      <c r="AI67" s="310">
        <v>0</v>
      </c>
      <c r="AJ67" s="310">
        <v>0</v>
      </c>
      <c r="AK67" s="310">
        <v>0</v>
      </c>
      <c r="AL67" s="310">
        <v>0</v>
      </c>
      <c r="AM67" s="310">
        <v>0</v>
      </c>
      <c r="AN67" s="310">
        <v>0</v>
      </c>
      <c r="AO67" s="310">
        <v>0</v>
      </c>
      <c r="AP67" s="310">
        <v>0</v>
      </c>
      <c r="AQ67" s="310">
        <v>0</v>
      </c>
    </row>
    <row r="68" spans="1:43" s="2" customFormat="1" ht="14.4" customHeight="1">
      <c r="A68" s="214" t="s">
        <v>95</v>
      </c>
      <c r="B68" s="133" t="s">
        <v>133</v>
      </c>
      <c r="C68" s="303">
        <v>0</v>
      </c>
      <c r="D68" s="303">
        <f t="shared" si="15"/>
        <v>0</v>
      </c>
      <c r="E68" s="303">
        <v>0</v>
      </c>
      <c r="F68" s="303">
        <v>0</v>
      </c>
      <c r="G68" s="303">
        <f t="shared" si="16"/>
        <v>0</v>
      </c>
      <c r="H68" s="303">
        <v>0</v>
      </c>
      <c r="I68" s="303">
        <v>0</v>
      </c>
      <c r="J68" s="303">
        <f t="shared" si="14"/>
        <v>0</v>
      </c>
      <c r="K68" s="303">
        <v>0</v>
      </c>
      <c r="L68" s="303">
        <v>0</v>
      </c>
      <c r="M68" s="303">
        <v>0</v>
      </c>
      <c r="N68" s="303">
        <v>0</v>
      </c>
      <c r="O68" s="303">
        <v>0</v>
      </c>
      <c r="P68" s="303">
        <f t="shared" si="17"/>
        <v>0</v>
      </c>
      <c r="Q68" s="303">
        <f t="shared" si="18"/>
        <v>0</v>
      </c>
      <c r="R68" s="303">
        <f t="shared" si="19"/>
        <v>0</v>
      </c>
      <c r="S68" s="303">
        <v>0</v>
      </c>
      <c r="T68" s="303">
        <v>0</v>
      </c>
      <c r="U68" s="303">
        <v>0</v>
      </c>
      <c r="V68" s="303">
        <v>0</v>
      </c>
      <c r="W68" s="214" t="s">
        <v>95</v>
      </c>
      <c r="X68" s="133" t="s">
        <v>133</v>
      </c>
      <c r="Y68" s="303">
        <v>0</v>
      </c>
      <c r="Z68" s="303">
        <v>0</v>
      </c>
      <c r="AA68" s="303">
        <v>0</v>
      </c>
      <c r="AB68" s="303">
        <v>0</v>
      </c>
      <c r="AC68" s="303">
        <v>0</v>
      </c>
      <c r="AD68" s="303">
        <v>0</v>
      </c>
      <c r="AE68" s="303">
        <f t="shared" si="20"/>
        <v>0</v>
      </c>
      <c r="AF68" s="310">
        <f t="shared" si="21"/>
        <v>0</v>
      </c>
      <c r="AG68" s="310">
        <f t="shared" si="22"/>
        <v>0</v>
      </c>
      <c r="AH68" s="310">
        <v>0</v>
      </c>
      <c r="AI68" s="310">
        <v>0</v>
      </c>
      <c r="AJ68" s="310">
        <v>0</v>
      </c>
      <c r="AK68" s="310">
        <v>0</v>
      </c>
      <c r="AL68" s="310">
        <v>0</v>
      </c>
      <c r="AM68" s="310">
        <v>0</v>
      </c>
      <c r="AN68" s="310">
        <v>0</v>
      </c>
      <c r="AO68" s="310">
        <v>0</v>
      </c>
      <c r="AP68" s="310">
        <v>0</v>
      </c>
      <c r="AQ68" s="310">
        <v>0</v>
      </c>
    </row>
    <row r="69" spans="1:43" s="2" customFormat="1" ht="14.4" customHeight="1">
      <c r="A69" s="89"/>
      <c r="B69" s="133" t="s">
        <v>136</v>
      </c>
      <c r="C69" s="303">
        <v>0</v>
      </c>
      <c r="D69" s="303">
        <f t="shared" si="15"/>
        <v>0</v>
      </c>
      <c r="E69" s="303">
        <v>0</v>
      </c>
      <c r="F69" s="303">
        <v>0</v>
      </c>
      <c r="G69" s="303">
        <f t="shared" si="16"/>
        <v>0</v>
      </c>
      <c r="H69" s="303">
        <v>0</v>
      </c>
      <c r="I69" s="303">
        <v>0</v>
      </c>
      <c r="J69" s="303">
        <f t="shared" si="14"/>
        <v>0</v>
      </c>
      <c r="K69" s="303">
        <v>0</v>
      </c>
      <c r="L69" s="303">
        <v>0</v>
      </c>
      <c r="M69" s="303">
        <v>0</v>
      </c>
      <c r="N69" s="303">
        <v>0</v>
      </c>
      <c r="O69" s="303">
        <v>0</v>
      </c>
      <c r="P69" s="303">
        <f t="shared" si="17"/>
        <v>0</v>
      </c>
      <c r="Q69" s="303">
        <f t="shared" si="18"/>
        <v>0</v>
      </c>
      <c r="R69" s="303">
        <f t="shared" si="19"/>
        <v>0</v>
      </c>
      <c r="S69" s="303">
        <v>0</v>
      </c>
      <c r="T69" s="303">
        <v>0</v>
      </c>
      <c r="U69" s="303">
        <v>0</v>
      </c>
      <c r="V69" s="303">
        <v>0</v>
      </c>
      <c r="W69" s="89"/>
      <c r="X69" s="133" t="s">
        <v>136</v>
      </c>
      <c r="Y69" s="303">
        <v>0</v>
      </c>
      <c r="Z69" s="303">
        <v>0</v>
      </c>
      <c r="AA69" s="303">
        <v>0</v>
      </c>
      <c r="AB69" s="303">
        <v>0</v>
      </c>
      <c r="AC69" s="303">
        <v>0</v>
      </c>
      <c r="AD69" s="303">
        <v>0</v>
      </c>
      <c r="AE69" s="303">
        <f t="shared" si="20"/>
        <v>0</v>
      </c>
      <c r="AF69" s="310">
        <f t="shared" si="21"/>
        <v>0</v>
      </c>
      <c r="AG69" s="310">
        <f t="shared" si="22"/>
        <v>0</v>
      </c>
      <c r="AH69" s="310">
        <v>0</v>
      </c>
      <c r="AI69" s="310">
        <v>0</v>
      </c>
      <c r="AJ69" s="310">
        <v>0</v>
      </c>
      <c r="AK69" s="310">
        <v>0</v>
      </c>
      <c r="AL69" s="310">
        <v>0</v>
      </c>
      <c r="AM69" s="310">
        <v>0</v>
      </c>
      <c r="AN69" s="310">
        <v>0</v>
      </c>
      <c r="AO69" s="310">
        <v>0</v>
      </c>
      <c r="AP69" s="310">
        <v>0</v>
      </c>
      <c r="AQ69" s="310">
        <v>0</v>
      </c>
    </row>
    <row r="70" spans="1:43" s="2" customFormat="1" ht="14.4" customHeight="1">
      <c r="A70" s="89"/>
      <c r="B70" s="133" t="s">
        <v>135</v>
      </c>
      <c r="C70" s="303">
        <v>0</v>
      </c>
      <c r="D70" s="303">
        <f t="shared" si="15"/>
        <v>0</v>
      </c>
      <c r="E70" s="303">
        <v>0</v>
      </c>
      <c r="F70" s="303">
        <v>0</v>
      </c>
      <c r="G70" s="303">
        <f t="shared" si="16"/>
        <v>0</v>
      </c>
      <c r="H70" s="303">
        <v>0</v>
      </c>
      <c r="I70" s="303">
        <v>0</v>
      </c>
      <c r="J70" s="303">
        <f t="shared" si="14"/>
        <v>0</v>
      </c>
      <c r="K70" s="303">
        <v>0</v>
      </c>
      <c r="L70" s="303">
        <v>0</v>
      </c>
      <c r="M70" s="303">
        <v>0</v>
      </c>
      <c r="N70" s="303">
        <v>0</v>
      </c>
      <c r="O70" s="303">
        <v>0</v>
      </c>
      <c r="P70" s="303">
        <f t="shared" si="17"/>
        <v>0</v>
      </c>
      <c r="Q70" s="303">
        <f t="shared" si="18"/>
        <v>0</v>
      </c>
      <c r="R70" s="303">
        <f t="shared" si="19"/>
        <v>0</v>
      </c>
      <c r="S70" s="303">
        <v>0</v>
      </c>
      <c r="T70" s="303">
        <v>0</v>
      </c>
      <c r="U70" s="303">
        <v>0</v>
      </c>
      <c r="V70" s="303">
        <v>0</v>
      </c>
      <c r="W70" s="89"/>
      <c r="X70" s="133" t="s">
        <v>135</v>
      </c>
      <c r="Y70" s="303">
        <v>0</v>
      </c>
      <c r="Z70" s="303">
        <v>0</v>
      </c>
      <c r="AA70" s="303">
        <v>0</v>
      </c>
      <c r="AB70" s="303">
        <v>0</v>
      </c>
      <c r="AC70" s="303">
        <v>0</v>
      </c>
      <c r="AD70" s="303">
        <v>0</v>
      </c>
      <c r="AE70" s="303">
        <f t="shared" si="20"/>
        <v>0</v>
      </c>
      <c r="AF70" s="310">
        <f t="shared" si="21"/>
        <v>0</v>
      </c>
      <c r="AG70" s="310">
        <f t="shared" si="22"/>
        <v>0</v>
      </c>
      <c r="AH70" s="310">
        <v>0</v>
      </c>
      <c r="AI70" s="310">
        <v>0</v>
      </c>
      <c r="AJ70" s="310">
        <v>0</v>
      </c>
      <c r="AK70" s="310">
        <v>0</v>
      </c>
      <c r="AL70" s="310">
        <v>0</v>
      </c>
      <c r="AM70" s="310">
        <v>0</v>
      </c>
      <c r="AN70" s="310">
        <v>0</v>
      </c>
      <c r="AO70" s="310">
        <v>0</v>
      </c>
      <c r="AP70" s="310">
        <v>0</v>
      </c>
      <c r="AQ70" s="310">
        <v>0</v>
      </c>
    </row>
    <row r="71" spans="1:43" s="2" customFormat="1" ht="14.4" customHeight="1">
      <c r="A71" s="214" t="s">
        <v>71</v>
      </c>
      <c r="B71" s="133" t="s">
        <v>133</v>
      </c>
      <c r="C71" s="303">
        <v>2</v>
      </c>
      <c r="D71" s="303">
        <f t="shared" si="15"/>
        <v>208</v>
      </c>
      <c r="E71" s="303">
        <v>84</v>
      </c>
      <c r="F71" s="303">
        <v>124</v>
      </c>
      <c r="G71" s="303">
        <f t="shared" si="16"/>
        <v>54</v>
      </c>
      <c r="H71" s="303">
        <v>22</v>
      </c>
      <c r="I71" s="303">
        <v>32</v>
      </c>
      <c r="J71" s="303">
        <f t="shared" si="14"/>
        <v>80</v>
      </c>
      <c r="K71" s="303">
        <v>3</v>
      </c>
      <c r="L71" s="303">
        <v>12</v>
      </c>
      <c r="M71" s="303">
        <v>50</v>
      </c>
      <c r="N71" s="303">
        <v>15</v>
      </c>
      <c r="O71" s="303">
        <v>0</v>
      </c>
      <c r="P71" s="303">
        <f t="shared" si="17"/>
        <v>2036</v>
      </c>
      <c r="Q71" s="303">
        <f t="shared" si="18"/>
        <v>1018</v>
      </c>
      <c r="R71" s="303">
        <f t="shared" si="19"/>
        <v>1018</v>
      </c>
      <c r="S71" s="303">
        <v>52</v>
      </c>
      <c r="T71" s="303">
        <v>5</v>
      </c>
      <c r="U71" s="303">
        <v>93</v>
      </c>
      <c r="V71" s="303">
        <v>149</v>
      </c>
      <c r="W71" s="214" t="s">
        <v>71</v>
      </c>
      <c r="X71" s="133" t="s">
        <v>133</v>
      </c>
      <c r="Y71" s="303">
        <v>696</v>
      </c>
      <c r="Z71" s="303">
        <v>679</v>
      </c>
      <c r="AA71" s="303">
        <v>177</v>
      </c>
      <c r="AB71" s="303">
        <v>185</v>
      </c>
      <c r="AC71" s="303">
        <v>0</v>
      </c>
      <c r="AD71" s="303">
        <v>0</v>
      </c>
      <c r="AE71" s="303">
        <f t="shared" si="20"/>
        <v>758</v>
      </c>
      <c r="AF71" s="310">
        <f t="shared" si="21"/>
        <v>357</v>
      </c>
      <c r="AG71" s="310">
        <f t="shared" si="22"/>
        <v>401</v>
      </c>
      <c r="AH71" s="310">
        <v>18</v>
      </c>
      <c r="AI71" s="310">
        <v>5</v>
      </c>
      <c r="AJ71" s="310">
        <v>64</v>
      </c>
      <c r="AK71" s="310">
        <v>141</v>
      </c>
      <c r="AL71" s="310">
        <v>216</v>
      </c>
      <c r="AM71" s="310">
        <v>183</v>
      </c>
      <c r="AN71" s="310">
        <v>59</v>
      </c>
      <c r="AO71" s="310">
        <v>72</v>
      </c>
      <c r="AP71" s="310">
        <v>0</v>
      </c>
      <c r="AQ71" s="310">
        <v>0</v>
      </c>
    </row>
    <row r="72" spans="1:43" s="2" customFormat="1" ht="14.4" customHeight="1">
      <c r="A72" s="89"/>
      <c r="B72" s="133" t="s">
        <v>136</v>
      </c>
      <c r="C72" s="303">
        <v>0</v>
      </c>
      <c r="D72" s="303">
        <f t="shared" si="15"/>
        <v>0</v>
      </c>
      <c r="E72" s="303">
        <v>0</v>
      </c>
      <c r="F72" s="303">
        <v>0</v>
      </c>
      <c r="G72" s="303">
        <f t="shared" si="16"/>
        <v>0</v>
      </c>
      <c r="H72" s="303">
        <v>0</v>
      </c>
      <c r="I72" s="303">
        <v>0</v>
      </c>
      <c r="J72" s="303">
        <f t="shared" si="14"/>
        <v>0</v>
      </c>
      <c r="K72" s="303">
        <v>0</v>
      </c>
      <c r="L72" s="303">
        <v>0</v>
      </c>
      <c r="M72" s="303">
        <v>0</v>
      </c>
      <c r="N72" s="303">
        <v>0</v>
      </c>
      <c r="O72" s="303">
        <v>0</v>
      </c>
      <c r="P72" s="303">
        <f t="shared" si="17"/>
        <v>0</v>
      </c>
      <c r="Q72" s="303">
        <f t="shared" si="18"/>
        <v>0</v>
      </c>
      <c r="R72" s="303">
        <f t="shared" si="19"/>
        <v>0</v>
      </c>
      <c r="S72" s="303">
        <v>0</v>
      </c>
      <c r="T72" s="303">
        <v>0</v>
      </c>
      <c r="U72" s="303">
        <v>0</v>
      </c>
      <c r="V72" s="303">
        <v>0</v>
      </c>
      <c r="W72" s="89"/>
      <c r="X72" s="133" t="s">
        <v>136</v>
      </c>
      <c r="Y72" s="303">
        <v>0</v>
      </c>
      <c r="Z72" s="303">
        <v>0</v>
      </c>
      <c r="AA72" s="303">
        <v>0</v>
      </c>
      <c r="AB72" s="303">
        <v>0</v>
      </c>
      <c r="AC72" s="303">
        <v>0</v>
      </c>
      <c r="AD72" s="303">
        <v>0</v>
      </c>
      <c r="AE72" s="303">
        <f t="shared" si="20"/>
        <v>0</v>
      </c>
      <c r="AF72" s="310">
        <f t="shared" si="21"/>
        <v>0</v>
      </c>
      <c r="AG72" s="310">
        <f t="shared" si="22"/>
        <v>0</v>
      </c>
      <c r="AH72" s="310">
        <v>0</v>
      </c>
      <c r="AI72" s="310">
        <v>0</v>
      </c>
      <c r="AJ72" s="310">
        <v>0</v>
      </c>
      <c r="AK72" s="310">
        <v>0</v>
      </c>
      <c r="AL72" s="310">
        <v>0</v>
      </c>
      <c r="AM72" s="310">
        <v>0</v>
      </c>
      <c r="AN72" s="310">
        <v>0</v>
      </c>
      <c r="AO72" s="310">
        <v>0</v>
      </c>
      <c r="AP72" s="310">
        <v>0</v>
      </c>
      <c r="AQ72" s="310">
        <v>0</v>
      </c>
    </row>
    <row r="73" spans="1:43" s="2" customFormat="1" ht="14.4" customHeight="1">
      <c r="A73" s="89"/>
      <c r="B73" s="133" t="s">
        <v>135</v>
      </c>
      <c r="C73" s="303">
        <v>1</v>
      </c>
      <c r="D73" s="303">
        <f t="shared" si="15"/>
        <v>82</v>
      </c>
      <c r="E73" s="303">
        <v>46</v>
      </c>
      <c r="F73" s="303">
        <v>36</v>
      </c>
      <c r="G73" s="303">
        <f t="shared" si="16"/>
        <v>12</v>
      </c>
      <c r="H73" s="303">
        <v>3</v>
      </c>
      <c r="I73" s="303">
        <v>9</v>
      </c>
      <c r="J73" s="303">
        <f t="shared" si="14"/>
        <v>21</v>
      </c>
      <c r="K73" s="303">
        <v>21</v>
      </c>
      <c r="L73" s="303">
        <v>0</v>
      </c>
      <c r="M73" s="303">
        <v>0</v>
      </c>
      <c r="N73" s="303">
        <v>0</v>
      </c>
      <c r="O73" s="303">
        <v>0</v>
      </c>
      <c r="P73" s="303">
        <f t="shared" si="17"/>
        <v>888</v>
      </c>
      <c r="Q73" s="303">
        <f t="shared" si="18"/>
        <v>494</v>
      </c>
      <c r="R73" s="303">
        <f t="shared" si="19"/>
        <v>394</v>
      </c>
      <c r="S73" s="303">
        <v>494</v>
      </c>
      <c r="T73" s="303">
        <v>394</v>
      </c>
      <c r="U73" s="303">
        <v>0</v>
      </c>
      <c r="V73" s="303">
        <v>0</v>
      </c>
      <c r="W73" s="89"/>
      <c r="X73" s="133" t="s">
        <v>135</v>
      </c>
      <c r="Y73" s="303">
        <v>0</v>
      </c>
      <c r="Z73" s="303">
        <v>0</v>
      </c>
      <c r="AA73" s="303">
        <v>0</v>
      </c>
      <c r="AB73" s="303">
        <v>0</v>
      </c>
      <c r="AC73" s="303">
        <v>0</v>
      </c>
      <c r="AD73" s="303">
        <v>0</v>
      </c>
      <c r="AE73" s="303">
        <f t="shared" si="20"/>
        <v>350</v>
      </c>
      <c r="AF73" s="310">
        <f t="shared" si="21"/>
        <v>200</v>
      </c>
      <c r="AG73" s="310">
        <f t="shared" si="22"/>
        <v>150</v>
      </c>
      <c r="AH73" s="310">
        <v>200</v>
      </c>
      <c r="AI73" s="310">
        <v>150</v>
      </c>
      <c r="AJ73" s="310">
        <v>0</v>
      </c>
      <c r="AK73" s="310">
        <v>0</v>
      </c>
      <c r="AL73" s="310">
        <v>0</v>
      </c>
      <c r="AM73" s="310">
        <v>0</v>
      </c>
      <c r="AN73" s="310">
        <v>0</v>
      </c>
      <c r="AO73" s="310">
        <v>0</v>
      </c>
      <c r="AP73" s="310">
        <v>0</v>
      </c>
      <c r="AQ73" s="310">
        <v>0</v>
      </c>
    </row>
    <row r="74" spans="1:43" s="2" customFormat="1" ht="14.4" customHeight="1">
      <c r="A74" s="214" t="s">
        <v>96</v>
      </c>
      <c r="B74" s="133" t="s">
        <v>133</v>
      </c>
      <c r="C74" s="303">
        <v>0</v>
      </c>
      <c r="D74" s="303">
        <f t="shared" si="15"/>
        <v>0</v>
      </c>
      <c r="E74" s="303">
        <v>0</v>
      </c>
      <c r="F74" s="303">
        <v>0</v>
      </c>
      <c r="G74" s="303">
        <f t="shared" si="16"/>
        <v>0</v>
      </c>
      <c r="H74" s="303">
        <v>0</v>
      </c>
      <c r="I74" s="303">
        <v>0</v>
      </c>
      <c r="J74" s="303">
        <f t="shared" si="14"/>
        <v>0</v>
      </c>
      <c r="K74" s="303">
        <v>0</v>
      </c>
      <c r="L74" s="303">
        <v>0</v>
      </c>
      <c r="M74" s="303">
        <v>0</v>
      </c>
      <c r="N74" s="303">
        <v>0</v>
      </c>
      <c r="O74" s="303">
        <v>0</v>
      </c>
      <c r="P74" s="303">
        <f t="shared" si="17"/>
        <v>0</v>
      </c>
      <c r="Q74" s="303">
        <f t="shared" si="18"/>
        <v>0</v>
      </c>
      <c r="R74" s="303">
        <f t="shared" si="19"/>
        <v>0</v>
      </c>
      <c r="S74" s="303">
        <v>0</v>
      </c>
      <c r="T74" s="303">
        <v>0</v>
      </c>
      <c r="U74" s="303">
        <v>0</v>
      </c>
      <c r="V74" s="303">
        <v>0</v>
      </c>
      <c r="W74" s="214" t="s">
        <v>96</v>
      </c>
      <c r="X74" s="133" t="s">
        <v>133</v>
      </c>
      <c r="Y74" s="303">
        <v>0</v>
      </c>
      <c r="Z74" s="303">
        <v>0</v>
      </c>
      <c r="AA74" s="303">
        <v>0</v>
      </c>
      <c r="AB74" s="303">
        <v>0</v>
      </c>
      <c r="AC74" s="303">
        <v>0</v>
      </c>
      <c r="AD74" s="303">
        <v>0</v>
      </c>
      <c r="AE74" s="303">
        <f t="shared" si="20"/>
        <v>0</v>
      </c>
      <c r="AF74" s="310">
        <f t="shared" si="21"/>
        <v>0</v>
      </c>
      <c r="AG74" s="310">
        <f t="shared" si="22"/>
        <v>0</v>
      </c>
      <c r="AH74" s="310">
        <v>0</v>
      </c>
      <c r="AI74" s="310">
        <v>0</v>
      </c>
      <c r="AJ74" s="310">
        <v>0</v>
      </c>
      <c r="AK74" s="310">
        <v>0</v>
      </c>
      <c r="AL74" s="310">
        <v>0</v>
      </c>
      <c r="AM74" s="310">
        <v>0</v>
      </c>
      <c r="AN74" s="310">
        <v>0</v>
      </c>
      <c r="AO74" s="310">
        <v>0</v>
      </c>
      <c r="AP74" s="310">
        <v>0</v>
      </c>
      <c r="AQ74" s="310">
        <v>0</v>
      </c>
    </row>
    <row r="75" spans="1:43" s="2" customFormat="1" ht="14.4" customHeight="1">
      <c r="A75" s="89"/>
      <c r="B75" s="133" t="s">
        <v>136</v>
      </c>
      <c r="C75" s="303">
        <v>0</v>
      </c>
      <c r="D75" s="303">
        <f t="shared" si="15"/>
        <v>0</v>
      </c>
      <c r="E75" s="303">
        <v>0</v>
      </c>
      <c r="F75" s="303">
        <v>0</v>
      </c>
      <c r="G75" s="303">
        <f t="shared" si="16"/>
        <v>0</v>
      </c>
      <c r="H75" s="303">
        <v>0</v>
      </c>
      <c r="I75" s="303">
        <v>0</v>
      </c>
      <c r="J75" s="303">
        <f t="shared" si="14"/>
        <v>0</v>
      </c>
      <c r="K75" s="303">
        <v>0</v>
      </c>
      <c r="L75" s="303">
        <v>0</v>
      </c>
      <c r="M75" s="303">
        <v>0</v>
      </c>
      <c r="N75" s="303">
        <v>0</v>
      </c>
      <c r="O75" s="303">
        <v>0</v>
      </c>
      <c r="P75" s="303">
        <f t="shared" si="17"/>
        <v>0</v>
      </c>
      <c r="Q75" s="303">
        <f t="shared" si="18"/>
        <v>0</v>
      </c>
      <c r="R75" s="303">
        <f t="shared" si="19"/>
        <v>0</v>
      </c>
      <c r="S75" s="303">
        <v>0</v>
      </c>
      <c r="T75" s="303">
        <v>0</v>
      </c>
      <c r="U75" s="303">
        <v>0</v>
      </c>
      <c r="V75" s="303">
        <v>0</v>
      </c>
      <c r="W75" s="89"/>
      <c r="X75" s="133" t="s">
        <v>136</v>
      </c>
      <c r="Y75" s="303">
        <v>0</v>
      </c>
      <c r="Z75" s="303">
        <v>0</v>
      </c>
      <c r="AA75" s="303">
        <v>0</v>
      </c>
      <c r="AB75" s="303">
        <v>0</v>
      </c>
      <c r="AC75" s="303">
        <v>0</v>
      </c>
      <c r="AD75" s="303">
        <v>0</v>
      </c>
      <c r="AE75" s="303">
        <f t="shared" si="20"/>
        <v>0</v>
      </c>
      <c r="AF75" s="310">
        <f t="shared" si="21"/>
        <v>0</v>
      </c>
      <c r="AG75" s="310">
        <f t="shared" si="22"/>
        <v>0</v>
      </c>
      <c r="AH75" s="310">
        <v>0</v>
      </c>
      <c r="AI75" s="310">
        <v>0</v>
      </c>
      <c r="AJ75" s="310">
        <v>0</v>
      </c>
      <c r="AK75" s="310">
        <v>0</v>
      </c>
      <c r="AL75" s="310">
        <v>0</v>
      </c>
      <c r="AM75" s="310">
        <v>0</v>
      </c>
      <c r="AN75" s="310">
        <v>0</v>
      </c>
      <c r="AO75" s="310">
        <v>0</v>
      </c>
      <c r="AP75" s="310">
        <v>0</v>
      </c>
      <c r="AQ75" s="310">
        <v>0</v>
      </c>
    </row>
    <row r="76" spans="1:43" s="2" customFormat="1" ht="14.4" customHeight="1">
      <c r="A76" s="89"/>
      <c r="B76" s="133" t="s">
        <v>135</v>
      </c>
      <c r="C76" s="303">
        <v>0</v>
      </c>
      <c r="D76" s="303">
        <f t="shared" si="15"/>
        <v>0</v>
      </c>
      <c r="E76" s="303">
        <v>0</v>
      </c>
      <c r="F76" s="303">
        <v>0</v>
      </c>
      <c r="G76" s="303">
        <f t="shared" si="16"/>
        <v>0</v>
      </c>
      <c r="H76" s="303">
        <v>0</v>
      </c>
      <c r="I76" s="303">
        <v>0</v>
      </c>
      <c r="J76" s="303">
        <f t="shared" si="14"/>
        <v>0</v>
      </c>
      <c r="K76" s="303">
        <v>0</v>
      </c>
      <c r="L76" s="303">
        <v>0</v>
      </c>
      <c r="M76" s="303">
        <v>0</v>
      </c>
      <c r="N76" s="303">
        <v>0</v>
      </c>
      <c r="O76" s="303">
        <v>0</v>
      </c>
      <c r="P76" s="303">
        <f t="shared" si="17"/>
        <v>0</v>
      </c>
      <c r="Q76" s="303">
        <f t="shared" si="18"/>
        <v>0</v>
      </c>
      <c r="R76" s="303">
        <f t="shared" si="19"/>
        <v>0</v>
      </c>
      <c r="S76" s="303">
        <v>0</v>
      </c>
      <c r="T76" s="303">
        <v>0</v>
      </c>
      <c r="U76" s="303">
        <v>0</v>
      </c>
      <c r="V76" s="303">
        <v>0</v>
      </c>
      <c r="W76" s="89"/>
      <c r="X76" s="133" t="s">
        <v>135</v>
      </c>
      <c r="Y76" s="303">
        <v>0</v>
      </c>
      <c r="Z76" s="303">
        <v>0</v>
      </c>
      <c r="AA76" s="303">
        <v>0</v>
      </c>
      <c r="AB76" s="303">
        <v>0</v>
      </c>
      <c r="AC76" s="303">
        <v>0</v>
      </c>
      <c r="AD76" s="303">
        <v>0</v>
      </c>
      <c r="AE76" s="303">
        <f t="shared" si="20"/>
        <v>0</v>
      </c>
      <c r="AF76" s="310">
        <f t="shared" si="21"/>
        <v>0</v>
      </c>
      <c r="AG76" s="310">
        <f t="shared" si="22"/>
        <v>0</v>
      </c>
      <c r="AH76" s="310">
        <v>0</v>
      </c>
      <c r="AI76" s="310">
        <v>0</v>
      </c>
      <c r="AJ76" s="310">
        <v>0</v>
      </c>
      <c r="AK76" s="310">
        <v>0</v>
      </c>
      <c r="AL76" s="310">
        <v>0</v>
      </c>
      <c r="AM76" s="310">
        <v>0</v>
      </c>
      <c r="AN76" s="310">
        <v>0</v>
      </c>
      <c r="AO76" s="310">
        <v>0</v>
      </c>
      <c r="AP76" s="310">
        <v>0</v>
      </c>
      <c r="AQ76" s="310">
        <v>0</v>
      </c>
    </row>
    <row r="77" spans="1:43" s="2" customFormat="1" ht="14.4" customHeight="1">
      <c r="A77" s="214" t="s">
        <v>72</v>
      </c>
      <c r="B77" s="133" t="s">
        <v>133</v>
      </c>
      <c r="C77" s="303">
        <v>0</v>
      </c>
      <c r="D77" s="303">
        <f t="shared" si="15"/>
        <v>0</v>
      </c>
      <c r="E77" s="303">
        <v>0</v>
      </c>
      <c r="F77" s="303">
        <v>0</v>
      </c>
      <c r="G77" s="303">
        <f t="shared" si="16"/>
        <v>0</v>
      </c>
      <c r="H77" s="303">
        <v>0</v>
      </c>
      <c r="I77" s="303">
        <v>0</v>
      </c>
      <c r="J77" s="303">
        <f t="shared" si="14"/>
        <v>0</v>
      </c>
      <c r="K77" s="303">
        <v>0</v>
      </c>
      <c r="L77" s="303">
        <v>0</v>
      </c>
      <c r="M77" s="303">
        <v>0</v>
      </c>
      <c r="N77" s="303">
        <v>0</v>
      </c>
      <c r="O77" s="303">
        <v>0</v>
      </c>
      <c r="P77" s="303">
        <f t="shared" si="17"/>
        <v>0</v>
      </c>
      <c r="Q77" s="303">
        <f t="shared" si="18"/>
        <v>0</v>
      </c>
      <c r="R77" s="303">
        <f t="shared" si="19"/>
        <v>0</v>
      </c>
      <c r="S77" s="303">
        <v>0</v>
      </c>
      <c r="T77" s="303">
        <v>0</v>
      </c>
      <c r="U77" s="303">
        <v>0</v>
      </c>
      <c r="V77" s="303">
        <v>0</v>
      </c>
      <c r="W77" s="214" t="s">
        <v>72</v>
      </c>
      <c r="X77" s="133" t="s">
        <v>133</v>
      </c>
      <c r="Y77" s="303">
        <v>0</v>
      </c>
      <c r="Z77" s="303">
        <v>0</v>
      </c>
      <c r="AA77" s="303">
        <v>0</v>
      </c>
      <c r="AB77" s="303">
        <v>0</v>
      </c>
      <c r="AC77" s="303">
        <v>0</v>
      </c>
      <c r="AD77" s="303">
        <v>0</v>
      </c>
      <c r="AE77" s="303">
        <f t="shared" si="20"/>
        <v>0</v>
      </c>
      <c r="AF77" s="310">
        <f t="shared" si="21"/>
        <v>0</v>
      </c>
      <c r="AG77" s="310">
        <f t="shared" si="22"/>
        <v>0</v>
      </c>
      <c r="AH77" s="310">
        <v>0</v>
      </c>
      <c r="AI77" s="310">
        <v>0</v>
      </c>
      <c r="AJ77" s="310">
        <v>0</v>
      </c>
      <c r="AK77" s="310">
        <v>0</v>
      </c>
      <c r="AL77" s="310">
        <v>0</v>
      </c>
      <c r="AM77" s="310">
        <v>0</v>
      </c>
      <c r="AN77" s="310">
        <v>0</v>
      </c>
      <c r="AO77" s="310">
        <v>0</v>
      </c>
      <c r="AP77" s="310">
        <v>0</v>
      </c>
      <c r="AQ77" s="310">
        <v>0</v>
      </c>
    </row>
    <row r="78" spans="1:43" s="2" customFormat="1" ht="14.4" customHeight="1">
      <c r="A78" s="89"/>
      <c r="B78" s="133" t="s">
        <v>136</v>
      </c>
      <c r="C78" s="303">
        <v>0</v>
      </c>
      <c r="D78" s="303">
        <f t="shared" si="15"/>
        <v>0</v>
      </c>
      <c r="E78" s="303">
        <v>0</v>
      </c>
      <c r="F78" s="303">
        <v>0</v>
      </c>
      <c r="G78" s="303">
        <f t="shared" si="16"/>
        <v>0</v>
      </c>
      <c r="H78" s="303">
        <v>0</v>
      </c>
      <c r="I78" s="303">
        <v>0</v>
      </c>
      <c r="J78" s="303">
        <f t="shared" si="14"/>
        <v>0</v>
      </c>
      <c r="K78" s="303">
        <v>0</v>
      </c>
      <c r="L78" s="303">
        <v>0</v>
      </c>
      <c r="M78" s="303">
        <v>0</v>
      </c>
      <c r="N78" s="303">
        <v>0</v>
      </c>
      <c r="O78" s="303">
        <v>0</v>
      </c>
      <c r="P78" s="303">
        <f t="shared" si="17"/>
        <v>0</v>
      </c>
      <c r="Q78" s="303">
        <f t="shared" si="18"/>
        <v>0</v>
      </c>
      <c r="R78" s="303">
        <f t="shared" si="19"/>
        <v>0</v>
      </c>
      <c r="S78" s="303">
        <v>0</v>
      </c>
      <c r="T78" s="303">
        <v>0</v>
      </c>
      <c r="U78" s="303">
        <v>0</v>
      </c>
      <c r="V78" s="303">
        <v>0</v>
      </c>
      <c r="W78" s="89"/>
      <c r="X78" s="133" t="s">
        <v>136</v>
      </c>
      <c r="Y78" s="303">
        <v>0</v>
      </c>
      <c r="Z78" s="303">
        <v>0</v>
      </c>
      <c r="AA78" s="303">
        <v>0</v>
      </c>
      <c r="AB78" s="303">
        <v>0</v>
      </c>
      <c r="AC78" s="303">
        <v>0</v>
      </c>
      <c r="AD78" s="303">
        <v>0</v>
      </c>
      <c r="AE78" s="303">
        <f t="shared" si="20"/>
        <v>0</v>
      </c>
      <c r="AF78" s="310">
        <f t="shared" si="21"/>
        <v>0</v>
      </c>
      <c r="AG78" s="310">
        <f t="shared" si="22"/>
        <v>0</v>
      </c>
      <c r="AH78" s="310">
        <v>0</v>
      </c>
      <c r="AI78" s="310">
        <v>0</v>
      </c>
      <c r="AJ78" s="310">
        <v>0</v>
      </c>
      <c r="AK78" s="310">
        <v>0</v>
      </c>
      <c r="AL78" s="310">
        <v>0</v>
      </c>
      <c r="AM78" s="310">
        <v>0</v>
      </c>
      <c r="AN78" s="310">
        <v>0</v>
      </c>
      <c r="AO78" s="310">
        <v>0</v>
      </c>
      <c r="AP78" s="310">
        <v>0</v>
      </c>
      <c r="AQ78" s="310">
        <v>0</v>
      </c>
    </row>
    <row r="79" spans="1:43" s="2" customFormat="1" ht="14.4" customHeight="1">
      <c r="A79" s="89"/>
      <c r="B79" s="133" t="s">
        <v>135</v>
      </c>
      <c r="C79" s="303">
        <v>0</v>
      </c>
      <c r="D79" s="303">
        <f t="shared" si="15"/>
        <v>0</v>
      </c>
      <c r="E79" s="303">
        <v>0</v>
      </c>
      <c r="F79" s="303">
        <v>0</v>
      </c>
      <c r="G79" s="303">
        <f t="shared" si="16"/>
        <v>0</v>
      </c>
      <c r="H79" s="303">
        <v>0</v>
      </c>
      <c r="I79" s="303">
        <v>0</v>
      </c>
      <c r="J79" s="303">
        <f t="shared" si="14"/>
        <v>0</v>
      </c>
      <c r="K79" s="303">
        <v>0</v>
      </c>
      <c r="L79" s="303">
        <v>0</v>
      </c>
      <c r="M79" s="303">
        <v>0</v>
      </c>
      <c r="N79" s="303">
        <v>0</v>
      </c>
      <c r="O79" s="303">
        <v>0</v>
      </c>
      <c r="P79" s="303">
        <f t="shared" si="17"/>
        <v>0</v>
      </c>
      <c r="Q79" s="303">
        <f t="shared" si="18"/>
        <v>0</v>
      </c>
      <c r="R79" s="303">
        <f t="shared" si="19"/>
        <v>0</v>
      </c>
      <c r="S79" s="303">
        <v>0</v>
      </c>
      <c r="T79" s="303">
        <v>0</v>
      </c>
      <c r="U79" s="303">
        <v>0</v>
      </c>
      <c r="V79" s="303">
        <v>0</v>
      </c>
      <c r="W79" s="89"/>
      <c r="X79" s="133" t="s">
        <v>135</v>
      </c>
      <c r="Y79" s="303">
        <v>0</v>
      </c>
      <c r="Z79" s="303">
        <v>0</v>
      </c>
      <c r="AA79" s="303">
        <v>0</v>
      </c>
      <c r="AB79" s="303">
        <v>0</v>
      </c>
      <c r="AC79" s="303">
        <v>0</v>
      </c>
      <c r="AD79" s="303">
        <v>0</v>
      </c>
      <c r="AE79" s="303">
        <f t="shared" si="20"/>
        <v>0</v>
      </c>
      <c r="AF79" s="310">
        <f t="shared" si="21"/>
        <v>0</v>
      </c>
      <c r="AG79" s="310">
        <f t="shared" si="22"/>
        <v>0</v>
      </c>
      <c r="AH79" s="310">
        <v>0</v>
      </c>
      <c r="AI79" s="310">
        <v>0</v>
      </c>
      <c r="AJ79" s="310">
        <v>0</v>
      </c>
      <c r="AK79" s="310">
        <v>0</v>
      </c>
      <c r="AL79" s="310">
        <v>0</v>
      </c>
      <c r="AM79" s="310">
        <v>0</v>
      </c>
      <c r="AN79" s="310">
        <v>0</v>
      </c>
      <c r="AO79" s="310">
        <v>0</v>
      </c>
      <c r="AP79" s="310">
        <v>0</v>
      </c>
      <c r="AQ79" s="310">
        <v>0</v>
      </c>
    </row>
    <row r="80" spans="1:43" s="2" customFormat="1" ht="14.4" customHeight="1">
      <c r="A80" s="214" t="s">
        <v>73</v>
      </c>
      <c r="B80" s="133" t="s">
        <v>133</v>
      </c>
      <c r="C80" s="303">
        <v>0</v>
      </c>
      <c r="D80" s="303">
        <f t="shared" si="15"/>
        <v>0</v>
      </c>
      <c r="E80" s="303">
        <v>0</v>
      </c>
      <c r="F80" s="303">
        <v>0</v>
      </c>
      <c r="G80" s="303">
        <f t="shared" si="16"/>
        <v>0</v>
      </c>
      <c r="H80" s="303">
        <v>0</v>
      </c>
      <c r="I80" s="303">
        <v>0</v>
      </c>
      <c r="J80" s="303">
        <f t="shared" si="14"/>
        <v>0</v>
      </c>
      <c r="K80" s="303">
        <v>0</v>
      </c>
      <c r="L80" s="303">
        <v>0</v>
      </c>
      <c r="M80" s="303">
        <v>0</v>
      </c>
      <c r="N80" s="303">
        <v>0</v>
      </c>
      <c r="O80" s="303">
        <v>0</v>
      </c>
      <c r="P80" s="303">
        <f t="shared" si="17"/>
        <v>0</v>
      </c>
      <c r="Q80" s="303">
        <f t="shared" si="18"/>
        <v>0</v>
      </c>
      <c r="R80" s="303">
        <f t="shared" si="19"/>
        <v>0</v>
      </c>
      <c r="S80" s="303">
        <v>0</v>
      </c>
      <c r="T80" s="303">
        <v>0</v>
      </c>
      <c r="U80" s="303">
        <v>0</v>
      </c>
      <c r="V80" s="303">
        <v>0</v>
      </c>
      <c r="W80" s="214" t="s">
        <v>73</v>
      </c>
      <c r="X80" s="133" t="s">
        <v>133</v>
      </c>
      <c r="Y80" s="303">
        <v>0</v>
      </c>
      <c r="Z80" s="303">
        <v>0</v>
      </c>
      <c r="AA80" s="303">
        <v>0</v>
      </c>
      <c r="AB80" s="303">
        <v>0</v>
      </c>
      <c r="AC80" s="303">
        <v>0</v>
      </c>
      <c r="AD80" s="303">
        <v>0</v>
      </c>
      <c r="AE80" s="303">
        <f t="shared" si="20"/>
        <v>0</v>
      </c>
      <c r="AF80" s="310">
        <f t="shared" si="21"/>
        <v>0</v>
      </c>
      <c r="AG80" s="310">
        <f t="shared" si="22"/>
        <v>0</v>
      </c>
      <c r="AH80" s="310">
        <v>0</v>
      </c>
      <c r="AI80" s="310">
        <v>0</v>
      </c>
      <c r="AJ80" s="310">
        <v>0</v>
      </c>
      <c r="AK80" s="310">
        <v>0</v>
      </c>
      <c r="AL80" s="310">
        <v>0</v>
      </c>
      <c r="AM80" s="310">
        <v>0</v>
      </c>
      <c r="AN80" s="310">
        <v>0</v>
      </c>
      <c r="AO80" s="310">
        <v>0</v>
      </c>
      <c r="AP80" s="310">
        <v>0</v>
      </c>
      <c r="AQ80" s="310">
        <v>0</v>
      </c>
    </row>
    <row r="81" spans="1:43" s="2" customFormat="1" ht="14.4" customHeight="1">
      <c r="A81" s="89"/>
      <c r="B81" s="133" t="s">
        <v>136</v>
      </c>
      <c r="C81" s="303">
        <v>0</v>
      </c>
      <c r="D81" s="303">
        <f t="shared" si="15"/>
        <v>0</v>
      </c>
      <c r="E81" s="303">
        <v>0</v>
      </c>
      <c r="F81" s="303">
        <v>0</v>
      </c>
      <c r="G81" s="303">
        <f t="shared" si="16"/>
        <v>0</v>
      </c>
      <c r="H81" s="303">
        <v>0</v>
      </c>
      <c r="I81" s="303">
        <v>0</v>
      </c>
      <c r="J81" s="303">
        <f t="shared" si="14"/>
        <v>0</v>
      </c>
      <c r="K81" s="303">
        <v>0</v>
      </c>
      <c r="L81" s="303">
        <v>0</v>
      </c>
      <c r="M81" s="303">
        <v>0</v>
      </c>
      <c r="N81" s="303">
        <v>0</v>
      </c>
      <c r="O81" s="303">
        <v>0</v>
      </c>
      <c r="P81" s="303">
        <f t="shared" si="17"/>
        <v>0</v>
      </c>
      <c r="Q81" s="303">
        <f t="shared" si="18"/>
        <v>0</v>
      </c>
      <c r="R81" s="303">
        <f t="shared" si="19"/>
        <v>0</v>
      </c>
      <c r="S81" s="303">
        <v>0</v>
      </c>
      <c r="T81" s="303">
        <v>0</v>
      </c>
      <c r="U81" s="303">
        <v>0</v>
      </c>
      <c r="V81" s="303">
        <v>0</v>
      </c>
      <c r="W81" s="89"/>
      <c r="X81" s="133" t="s">
        <v>136</v>
      </c>
      <c r="Y81" s="303">
        <v>0</v>
      </c>
      <c r="Z81" s="303">
        <v>0</v>
      </c>
      <c r="AA81" s="303">
        <v>0</v>
      </c>
      <c r="AB81" s="303">
        <v>0</v>
      </c>
      <c r="AC81" s="303">
        <v>0</v>
      </c>
      <c r="AD81" s="303">
        <v>0</v>
      </c>
      <c r="AE81" s="303">
        <f t="shared" si="20"/>
        <v>0</v>
      </c>
      <c r="AF81" s="310">
        <f t="shared" si="21"/>
        <v>0</v>
      </c>
      <c r="AG81" s="310">
        <f t="shared" si="22"/>
        <v>0</v>
      </c>
      <c r="AH81" s="310">
        <v>0</v>
      </c>
      <c r="AI81" s="310">
        <v>0</v>
      </c>
      <c r="AJ81" s="310">
        <v>0</v>
      </c>
      <c r="AK81" s="310">
        <v>0</v>
      </c>
      <c r="AL81" s="310">
        <v>0</v>
      </c>
      <c r="AM81" s="310">
        <v>0</v>
      </c>
      <c r="AN81" s="310">
        <v>0</v>
      </c>
      <c r="AO81" s="310">
        <v>0</v>
      </c>
      <c r="AP81" s="310">
        <v>0</v>
      </c>
      <c r="AQ81" s="310">
        <v>0</v>
      </c>
    </row>
    <row r="82" spans="1:43" s="2" customFormat="1" ht="14.4" customHeight="1">
      <c r="A82" s="89"/>
      <c r="B82" s="133" t="s">
        <v>135</v>
      </c>
      <c r="C82" s="303">
        <v>1</v>
      </c>
      <c r="D82" s="303">
        <f t="shared" si="15"/>
        <v>32</v>
      </c>
      <c r="E82" s="303">
        <v>23</v>
      </c>
      <c r="F82" s="303">
        <v>9</v>
      </c>
      <c r="G82" s="303">
        <f t="shared" si="16"/>
        <v>13</v>
      </c>
      <c r="H82" s="303">
        <v>5</v>
      </c>
      <c r="I82" s="303">
        <v>8</v>
      </c>
      <c r="J82" s="303">
        <f t="shared" si="14"/>
        <v>26</v>
      </c>
      <c r="K82" s="303">
        <v>0</v>
      </c>
      <c r="L82" s="303">
        <v>0</v>
      </c>
      <c r="M82" s="303">
        <v>17</v>
      </c>
      <c r="N82" s="303">
        <v>6</v>
      </c>
      <c r="O82" s="303">
        <v>3</v>
      </c>
      <c r="P82" s="303">
        <f t="shared" si="17"/>
        <v>475</v>
      </c>
      <c r="Q82" s="303">
        <f t="shared" si="18"/>
        <v>332</v>
      </c>
      <c r="R82" s="303">
        <f t="shared" si="19"/>
        <v>143</v>
      </c>
      <c r="S82" s="303">
        <v>0</v>
      </c>
      <c r="T82" s="303">
        <v>0</v>
      </c>
      <c r="U82" s="303">
        <v>0</v>
      </c>
      <c r="V82" s="303">
        <v>0</v>
      </c>
      <c r="W82" s="89"/>
      <c r="X82" s="133" t="s">
        <v>135</v>
      </c>
      <c r="Y82" s="303">
        <v>185</v>
      </c>
      <c r="Z82" s="303">
        <v>57</v>
      </c>
      <c r="AA82" s="303">
        <v>98</v>
      </c>
      <c r="AB82" s="303">
        <v>49</v>
      </c>
      <c r="AC82" s="303">
        <v>49</v>
      </c>
      <c r="AD82" s="303">
        <v>37</v>
      </c>
      <c r="AE82" s="303">
        <f t="shared" si="20"/>
        <v>239</v>
      </c>
      <c r="AF82" s="310">
        <f t="shared" si="21"/>
        <v>155</v>
      </c>
      <c r="AG82" s="310">
        <f t="shared" si="22"/>
        <v>84</v>
      </c>
      <c r="AH82" s="310">
        <v>0</v>
      </c>
      <c r="AI82" s="310">
        <v>0</v>
      </c>
      <c r="AJ82" s="310">
        <v>0</v>
      </c>
      <c r="AK82" s="310">
        <v>0</v>
      </c>
      <c r="AL82" s="310">
        <v>99</v>
      </c>
      <c r="AM82" s="310">
        <v>55</v>
      </c>
      <c r="AN82" s="310">
        <v>46</v>
      </c>
      <c r="AO82" s="310">
        <v>23</v>
      </c>
      <c r="AP82" s="310">
        <v>10</v>
      </c>
      <c r="AQ82" s="310">
        <v>6</v>
      </c>
    </row>
    <row r="83" spans="1:43" s="2" customFormat="1" ht="14.4" customHeight="1">
      <c r="A83" s="214" t="s">
        <v>74</v>
      </c>
      <c r="B83" s="133" t="s">
        <v>133</v>
      </c>
      <c r="C83" s="303">
        <v>0</v>
      </c>
      <c r="D83" s="303">
        <f t="shared" si="15"/>
        <v>0</v>
      </c>
      <c r="E83" s="303">
        <v>0</v>
      </c>
      <c r="F83" s="303">
        <v>0</v>
      </c>
      <c r="G83" s="303">
        <f t="shared" si="16"/>
        <v>0</v>
      </c>
      <c r="H83" s="303">
        <v>0</v>
      </c>
      <c r="I83" s="303">
        <v>0</v>
      </c>
      <c r="J83" s="303">
        <f t="shared" si="14"/>
        <v>0</v>
      </c>
      <c r="K83" s="303">
        <v>0</v>
      </c>
      <c r="L83" s="303">
        <v>0</v>
      </c>
      <c r="M83" s="303">
        <v>0</v>
      </c>
      <c r="N83" s="303">
        <v>0</v>
      </c>
      <c r="O83" s="303">
        <v>0</v>
      </c>
      <c r="P83" s="303">
        <f t="shared" si="17"/>
        <v>0</v>
      </c>
      <c r="Q83" s="303">
        <f t="shared" si="18"/>
        <v>0</v>
      </c>
      <c r="R83" s="303">
        <f t="shared" si="19"/>
        <v>0</v>
      </c>
      <c r="S83" s="303">
        <v>0</v>
      </c>
      <c r="T83" s="303">
        <v>0</v>
      </c>
      <c r="U83" s="303">
        <v>0</v>
      </c>
      <c r="V83" s="303">
        <v>0</v>
      </c>
      <c r="W83" s="214" t="s">
        <v>74</v>
      </c>
      <c r="X83" s="133" t="s">
        <v>133</v>
      </c>
      <c r="Y83" s="303">
        <v>0</v>
      </c>
      <c r="Z83" s="303">
        <v>0</v>
      </c>
      <c r="AA83" s="303">
        <v>0</v>
      </c>
      <c r="AB83" s="303">
        <v>0</v>
      </c>
      <c r="AC83" s="303">
        <v>0</v>
      </c>
      <c r="AD83" s="303">
        <v>0</v>
      </c>
      <c r="AE83" s="303">
        <f t="shared" si="20"/>
        <v>0</v>
      </c>
      <c r="AF83" s="310">
        <f t="shared" si="21"/>
        <v>0</v>
      </c>
      <c r="AG83" s="310">
        <f t="shared" si="22"/>
        <v>0</v>
      </c>
      <c r="AH83" s="310">
        <v>0</v>
      </c>
      <c r="AI83" s="310">
        <v>0</v>
      </c>
      <c r="AJ83" s="310">
        <v>0</v>
      </c>
      <c r="AK83" s="310">
        <v>0</v>
      </c>
      <c r="AL83" s="310">
        <v>0</v>
      </c>
      <c r="AM83" s="310">
        <v>0</v>
      </c>
      <c r="AN83" s="310">
        <v>0</v>
      </c>
      <c r="AO83" s="310">
        <v>0</v>
      </c>
      <c r="AP83" s="310">
        <v>0</v>
      </c>
      <c r="AQ83" s="310">
        <v>0</v>
      </c>
    </row>
    <row r="84" spans="1:43" s="2" customFormat="1" ht="14.4" customHeight="1">
      <c r="A84" s="89"/>
      <c r="B84" s="133" t="s">
        <v>136</v>
      </c>
      <c r="C84" s="303">
        <v>0</v>
      </c>
      <c r="D84" s="303">
        <f t="shared" si="15"/>
        <v>0</v>
      </c>
      <c r="E84" s="303">
        <v>0</v>
      </c>
      <c r="F84" s="303">
        <v>0</v>
      </c>
      <c r="G84" s="303">
        <f t="shared" si="16"/>
        <v>0</v>
      </c>
      <c r="H84" s="303">
        <v>0</v>
      </c>
      <c r="I84" s="303">
        <v>0</v>
      </c>
      <c r="J84" s="303">
        <f t="shared" si="14"/>
        <v>0</v>
      </c>
      <c r="K84" s="303">
        <v>0</v>
      </c>
      <c r="L84" s="303">
        <v>0</v>
      </c>
      <c r="M84" s="303">
        <v>0</v>
      </c>
      <c r="N84" s="303">
        <v>0</v>
      </c>
      <c r="O84" s="303">
        <v>0</v>
      </c>
      <c r="P84" s="303">
        <f t="shared" si="17"/>
        <v>0</v>
      </c>
      <c r="Q84" s="303">
        <f t="shared" si="18"/>
        <v>0</v>
      </c>
      <c r="R84" s="303">
        <f t="shared" si="19"/>
        <v>0</v>
      </c>
      <c r="S84" s="303">
        <v>0</v>
      </c>
      <c r="T84" s="303">
        <v>0</v>
      </c>
      <c r="U84" s="303">
        <v>0</v>
      </c>
      <c r="V84" s="303">
        <v>0</v>
      </c>
      <c r="W84" s="89"/>
      <c r="X84" s="133" t="s">
        <v>136</v>
      </c>
      <c r="Y84" s="303">
        <v>0</v>
      </c>
      <c r="Z84" s="303">
        <v>0</v>
      </c>
      <c r="AA84" s="303">
        <v>0</v>
      </c>
      <c r="AB84" s="303">
        <v>0</v>
      </c>
      <c r="AC84" s="303">
        <v>0</v>
      </c>
      <c r="AD84" s="303">
        <v>0</v>
      </c>
      <c r="AE84" s="303">
        <f t="shared" si="20"/>
        <v>0</v>
      </c>
      <c r="AF84" s="310">
        <f t="shared" si="21"/>
        <v>0</v>
      </c>
      <c r="AG84" s="310">
        <f t="shared" si="22"/>
        <v>0</v>
      </c>
      <c r="AH84" s="310">
        <v>0</v>
      </c>
      <c r="AI84" s="310">
        <v>0</v>
      </c>
      <c r="AJ84" s="310">
        <v>0</v>
      </c>
      <c r="AK84" s="310">
        <v>0</v>
      </c>
      <c r="AL84" s="310">
        <v>0</v>
      </c>
      <c r="AM84" s="310">
        <v>0</v>
      </c>
      <c r="AN84" s="310">
        <v>0</v>
      </c>
      <c r="AO84" s="310">
        <v>0</v>
      </c>
      <c r="AP84" s="310">
        <v>0</v>
      </c>
      <c r="AQ84" s="310">
        <v>0</v>
      </c>
    </row>
    <row r="85" spans="1:43" s="2" customFormat="1" ht="14.4" customHeight="1">
      <c r="A85" s="89"/>
      <c r="B85" s="133" t="s">
        <v>135</v>
      </c>
      <c r="C85" s="303">
        <v>0</v>
      </c>
      <c r="D85" s="303">
        <f t="shared" si="15"/>
        <v>0</v>
      </c>
      <c r="E85" s="303">
        <v>0</v>
      </c>
      <c r="F85" s="303">
        <v>0</v>
      </c>
      <c r="G85" s="303">
        <f t="shared" si="16"/>
        <v>0</v>
      </c>
      <c r="H85" s="303">
        <v>0</v>
      </c>
      <c r="I85" s="303">
        <v>0</v>
      </c>
      <c r="J85" s="303">
        <f t="shared" si="14"/>
        <v>0</v>
      </c>
      <c r="K85" s="303">
        <v>0</v>
      </c>
      <c r="L85" s="303">
        <v>0</v>
      </c>
      <c r="M85" s="303">
        <v>0</v>
      </c>
      <c r="N85" s="303">
        <v>0</v>
      </c>
      <c r="O85" s="303">
        <v>0</v>
      </c>
      <c r="P85" s="303">
        <f t="shared" si="17"/>
        <v>0</v>
      </c>
      <c r="Q85" s="303">
        <f t="shared" si="18"/>
        <v>0</v>
      </c>
      <c r="R85" s="303">
        <f t="shared" si="19"/>
        <v>0</v>
      </c>
      <c r="S85" s="303">
        <v>0</v>
      </c>
      <c r="T85" s="303">
        <v>0</v>
      </c>
      <c r="U85" s="303">
        <v>0</v>
      </c>
      <c r="V85" s="303">
        <v>0</v>
      </c>
      <c r="W85" s="89"/>
      <c r="X85" s="133" t="s">
        <v>135</v>
      </c>
      <c r="Y85" s="303">
        <v>0</v>
      </c>
      <c r="Z85" s="303">
        <v>0</v>
      </c>
      <c r="AA85" s="303">
        <v>0</v>
      </c>
      <c r="AB85" s="303">
        <v>0</v>
      </c>
      <c r="AC85" s="303">
        <v>0</v>
      </c>
      <c r="AD85" s="303">
        <v>0</v>
      </c>
      <c r="AE85" s="303">
        <f t="shared" si="20"/>
        <v>0</v>
      </c>
      <c r="AF85" s="310">
        <f t="shared" si="21"/>
        <v>0</v>
      </c>
      <c r="AG85" s="310">
        <f t="shared" si="22"/>
        <v>0</v>
      </c>
      <c r="AH85" s="310">
        <v>0</v>
      </c>
      <c r="AI85" s="310">
        <v>0</v>
      </c>
      <c r="AJ85" s="310">
        <v>0</v>
      </c>
      <c r="AK85" s="310">
        <v>0</v>
      </c>
      <c r="AL85" s="310">
        <v>0</v>
      </c>
      <c r="AM85" s="310">
        <v>0</v>
      </c>
      <c r="AN85" s="310">
        <v>0</v>
      </c>
      <c r="AO85" s="310">
        <v>0</v>
      </c>
      <c r="AP85" s="310">
        <v>0</v>
      </c>
      <c r="AQ85" s="310">
        <v>0</v>
      </c>
    </row>
    <row r="86" spans="1:43" s="2" customFormat="1" ht="14.4" customHeight="1">
      <c r="A86" s="214" t="s">
        <v>75</v>
      </c>
      <c r="B86" s="133" t="s">
        <v>133</v>
      </c>
      <c r="C86" s="303">
        <v>2</v>
      </c>
      <c r="D86" s="303">
        <f t="shared" si="15"/>
        <v>212</v>
      </c>
      <c r="E86" s="303">
        <v>105</v>
      </c>
      <c r="F86" s="303">
        <v>107</v>
      </c>
      <c r="G86" s="303">
        <f t="shared" si="16"/>
        <v>49</v>
      </c>
      <c r="H86" s="303">
        <v>21</v>
      </c>
      <c r="I86" s="303">
        <v>28</v>
      </c>
      <c r="J86" s="303">
        <f t="shared" si="14"/>
        <v>84</v>
      </c>
      <c r="K86" s="303">
        <v>33</v>
      </c>
      <c r="L86" s="303">
        <v>4</v>
      </c>
      <c r="M86" s="303">
        <v>41</v>
      </c>
      <c r="N86" s="303">
        <v>3</v>
      </c>
      <c r="O86" s="303">
        <v>3</v>
      </c>
      <c r="P86" s="303">
        <f t="shared" si="17"/>
        <v>2597</v>
      </c>
      <c r="Q86" s="303">
        <f t="shared" si="18"/>
        <v>1661</v>
      </c>
      <c r="R86" s="303">
        <f t="shared" si="19"/>
        <v>936</v>
      </c>
      <c r="S86" s="303">
        <v>523</v>
      </c>
      <c r="T86" s="303">
        <v>526</v>
      </c>
      <c r="U86" s="303">
        <v>66</v>
      </c>
      <c r="V86" s="303">
        <v>36</v>
      </c>
      <c r="W86" s="214" t="s">
        <v>75</v>
      </c>
      <c r="X86" s="133" t="s">
        <v>133</v>
      </c>
      <c r="Y86" s="303">
        <v>948</v>
      </c>
      <c r="Z86" s="303">
        <v>322</v>
      </c>
      <c r="AA86" s="303">
        <v>76</v>
      </c>
      <c r="AB86" s="303">
        <v>27</v>
      </c>
      <c r="AC86" s="303">
        <v>48</v>
      </c>
      <c r="AD86" s="303">
        <v>25</v>
      </c>
      <c r="AE86" s="303">
        <f t="shared" si="20"/>
        <v>814</v>
      </c>
      <c r="AF86" s="310">
        <f t="shared" si="21"/>
        <v>488</v>
      </c>
      <c r="AG86" s="310">
        <f t="shared" si="22"/>
        <v>326</v>
      </c>
      <c r="AH86" s="310">
        <v>165</v>
      </c>
      <c r="AI86" s="310">
        <v>182</v>
      </c>
      <c r="AJ86" s="310">
        <v>63</v>
      </c>
      <c r="AK86" s="310">
        <v>47</v>
      </c>
      <c r="AL86" s="310">
        <v>229</v>
      </c>
      <c r="AM86" s="310">
        <v>85</v>
      </c>
      <c r="AN86" s="310">
        <v>21</v>
      </c>
      <c r="AO86" s="310">
        <v>0</v>
      </c>
      <c r="AP86" s="310">
        <v>10</v>
      </c>
      <c r="AQ86" s="310">
        <v>12</v>
      </c>
    </row>
    <row r="87" spans="1:43" s="2" customFormat="1" ht="14.4" customHeight="1">
      <c r="A87" s="89"/>
      <c r="B87" s="133" t="s">
        <v>136</v>
      </c>
      <c r="C87" s="303">
        <v>0</v>
      </c>
      <c r="D87" s="303">
        <f t="shared" si="15"/>
        <v>0</v>
      </c>
      <c r="E87" s="303">
        <v>0</v>
      </c>
      <c r="F87" s="303">
        <v>0</v>
      </c>
      <c r="G87" s="303">
        <f t="shared" si="16"/>
        <v>0</v>
      </c>
      <c r="H87" s="303">
        <v>0</v>
      </c>
      <c r="I87" s="303">
        <v>0</v>
      </c>
      <c r="J87" s="303">
        <f t="shared" si="14"/>
        <v>0</v>
      </c>
      <c r="K87" s="303">
        <v>0</v>
      </c>
      <c r="L87" s="303">
        <v>0</v>
      </c>
      <c r="M87" s="303">
        <v>0</v>
      </c>
      <c r="N87" s="303">
        <v>0</v>
      </c>
      <c r="O87" s="303">
        <v>0</v>
      </c>
      <c r="P87" s="303">
        <f t="shared" si="17"/>
        <v>0</v>
      </c>
      <c r="Q87" s="303">
        <f t="shared" si="18"/>
        <v>0</v>
      </c>
      <c r="R87" s="303">
        <f t="shared" si="19"/>
        <v>0</v>
      </c>
      <c r="S87" s="303">
        <v>0</v>
      </c>
      <c r="T87" s="303">
        <v>0</v>
      </c>
      <c r="U87" s="303">
        <v>0</v>
      </c>
      <c r="V87" s="303">
        <v>0</v>
      </c>
      <c r="W87" s="89"/>
      <c r="X87" s="133" t="s">
        <v>136</v>
      </c>
      <c r="Y87" s="303">
        <v>0</v>
      </c>
      <c r="Z87" s="303">
        <v>0</v>
      </c>
      <c r="AA87" s="303">
        <v>0</v>
      </c>
      <c r="AB87" s="303">
        <v>0</v>
      </c>
      <c r="AC87" s="303">
        <v>0</v>
      </c>
      <c r="AD87" s="303">
        <v>0</v>
      </c>
      <c r="AE87" s="303">
        <f t="shared" si="20"/>
        <v>0</v>
      </c>
      <c r="AF87" s="310">
        <f t="shared" si="21"/>
        <v>0</v>
      </c>
      <c r="AG87" s="310">
        <f t="shared" si="22"/>
        <v>0</v>
      </c>
      <c r="AH87" s="310">
        <v>0</v>
      </c>
      <c r="AI87" s="310">
        <v>0</v>
      </c>
      <c r="AJ87" s="310">
        <v>0</v>
      </c>
      <c r="AK87" s="310">
        <v>0</v>
      </c>
      <c r="AL87" s="310">
        <v>0</v>
      </c>
      <c r="AM87" s="310">
        <v>0</v>
      </c>
      <c r="AN87" s="310">
        <v>0</v>
      </c>
      <c r="AO87" s="310">
        <v>0</v>
      </c>
      <c r="AP87" s="310">
        <v>0</v>
      </c>
      <c r="AQ87" s="310">
        <v>0</v>
      </c>
    </row>
    <row r="88" spans="1:43" s="2" customFormat="1" ht="14.4" customHeight="1">
      <c r="A88" s="89"/>
      <c r="B88" s="133" t="s">
        <v>135</v>
      </c>
      <c r="C88" s="303">
        <v>0</v>
      </c>
      <c r="D88" s="303">
        <f t="shared" si="15"/>
        <v>0</v>
      </c>
      <c r="E88" s="303">
        <v>0</v>
      </c>
      <c r="F88" s="303">
        <v>0</v>
      </c>
      <c r="G88" s="303">
        <f t="shared" si="16"/>
        <v>0</v>
      </c>
      <c r="H88" s="303">
        <v>0</v>
      </c>
      <c r="I88" s="303">
        <v>0</v>
      </c>
      <c r="J88" s="303">
        <f t="shared" si="14"/>
        <v>0</v>
      </c>
      <c r="K88" s="303">
        <v>0</v>
      </c>
      <c r="L88" s="303">
        <v>0</v>
      </c>
      <c r="M88" s="303">
        <v>0</v>
      </c>
      <c r="N88" s="303">
        <v>0</v>
      </c>
      <c r="O88" s="303">
        <v>0</v>
      </c>
      <c r="P88" s="303">
        <f t="shared" si="17"/>
        <v>0</v>
      </c>
      <c r="Q88" s="303">
        <f t="shared" si="18"/>
        <v>0</v>
      </c>
      <c r="R88" s="303">
        <f t="shared" si="19"/>
        <v>0</v>
      </c>
      <c r="S88" s="303">
        <v>0</v>
      </c>
      <c r="T88" s="303">
        <v>0</v>
      </c>
      <c r="U88" s="303">
        <v>0</v>
      </c>
      <c r="V88" s="303">
        <v>0</v>
      </c>
      <c r="W88" s="89"/>
      <c r="X88" s="133" t="s">
        <v>135</v>
      </c>
      <c r="Y88" s="303">
        <v>0</v>
      </c>
      <c r="Z88" s="303">
        <v>0</v>
      </c>
      <c r="AA88" s="303">
        <v>0</v>
      </c>
      <c r="AB88" s="303">
        <v>0</v>
      </c>
      <c r="AC88" s="303">
        <v>0</v>
      </c>
      <c r="AD88" s="303">
        <v>0</v>
      </c>
      <c r="AE88" s="303">
        <f t="shared" si="20"/>
        <v>0</v>
      </c>
      <c r="AF88" s="310">
        <f t="shared" si="21"/>
        <v>0</v>
      </c>
      <c r="AG88" s="310">
        <f t="shared" si="22"/>
        <v>0</v>
      </c>
      <c r="AH88" s="310">
        <v>0</v>
      </c>
      <c r="AI88" s="310">
        <v>0</v>
      </c>
      <c r="AJ88" s="310">
        <v>0</v>
      </c>
      <c r="AK88" s="310">
        <v>0</v>
      </c>
      <c r="AL88" s="310">
        <v>0</v>
      </c>
      <c r="AM88" s="310">
        <v>0</v>
      </c>
      <c r="AN88" s="310">
        <v>0</v>
      </c>
      <c r="AO88" s="310">
        <v>0</v>
      </c>
      <c r="AP88" s="310">
        <v>0</v>
      </c>
      <c r="AQ88" s="310">
        <v>0</v>
      </c>
    </row>
    <row r="89" spans="1:43" s="2" customFormat="1" ht="14.4" customHeight="1">
      <c r="A89" s="214" t="s">
        <v>97</v>
      </c>
      <c r="B89" s="133" t="s">
        <v>133</v>
      </c>
      <c r="C89" s="303">
        <v>0</v>
      </c>
      <c r="D89" s="303">
        <f t="shared" si="15"/>
        <v>0</v>
      </c>
      <c r="E89" s="303">
        <v>0</v>
      </c>
      <c r="F89" s="303">
        <v>0</v>
      </c>
      <c r="G89" s="303">
        <f t="shared" si="16"/>
        <v>0</v>
      </c>
      <c r="H89" s="303">
        <v>0</v>
      </c>
      <c r="I89" s="303">
        <v>0</v>
      </c>
      <c r="J89" s="303">
        <f t="shared" si="14"/>
        <v>0</v>
      </c>
      <c r="K89" s="303">
        <v>0</v>
      </c>
      <c r="L89" s="303">
        <v>0</v>
      </c>
      <c r="M89" s="303">
        <v>0</v>
      </c>
      <c r="N89" s="303">
        <v>0</v>
      </c>
      <c r="O89" s="303">
        <v>0</v>
      </c>
      <c r="P89" s="303">
        <f t="shared" si="17"/>
        <v>0</v>
      </c>
      <c r="Q89" s="303">
        <f t="shared" si="18"/>
        <v>0</v>
      </c>
      <c r="R89" s="303">
        <f t="shared" si="19"/>
        <v>0</v>
      </c>
      <c r="S89" s="303">
        <v>0</v>
      </c>
      <c r="T89" s="303">
        <v>0</v>
      </c>
      <c r="U89" s="303">
        <v>0</v>
      </c>
      <c r="V89" s="303">
        <v>0</v>
      </c>
      <c r="W89" s="214" t="s">
        <v>97</v>
      </c>
      <c r="X89" s="133" t="s">
        <v>133</v>
      </c>
      <c r="Y89" s="303">
        <v>0</v>
      </c>
      <c r="Z89" s="303">
        <v>0</v>
      </c>
      <c r="AA89" s="303">
        <v>0</v>
      </c>
      <c r="AB89" s="303">
        <v>0</v>
      </c>
      <c r="AC89" s="303">
        <v>0</v>
      </c>
      <c r="AD89" s="303">
        <v>0</v>
      </c>
      <c r="AE89" s="303">
        <f t="shared" si="20"/>
        <v>0</v>
      </c>
      <c r="AF89" s="310">
        <f t="shared" si="21"/>
        <v>0</v>
      </c>
      <c r="AG89" s="310">
        <f t="shared" si="22"/>
        <v>0</v>
      </c>
      <c r="AH89" s="310">
        <v>0</v>
      </c>
      <c r="AI89" s="310">
        <v>0</v>
      </c>
      <c r="AJ89" s="310">
        <v>0</v>
      </c>
      <c r="AK89" s="310">
        <v>0</v>
      </c>
      <c r="AL89" s="310">
        <v>0</v>
      </c>
      <c r="AM89" s="310">
        <v>0</v>
      </c>
      <c r="AN89" s="310">
        <v>0</v>
      </c>
      <c r="AO89" s="310">
        <v>0</v>
      </c>
      <c r="AP89" s="310">
        <v>0</v>
      </c>
      <c r="AQ89" s="310">
        <v>0</v>
      </c>
    </row>
    <row r="90" spans="1:43" s="2" customFormat="1" ht="14.4" customHeight="1">
      <c r="A90" s="89"/>
      <c r="B90" s="133" t="s">
        <v>136</v>
      </c>
      <c r="C90" s="303">
        <v>0</v>
      </c>
      <c r="D90" s="303">
        <f t="shared" si="15"/>
        <v>0</v>
      </c>
      <c r="E90" s="303">
        <v>0</v>
      </c>
      <c r="F90" s="303">
        <v>0</v>
      </c>
      <c r="G90" s="303">
        <f t="shared" si="16"/>
        <v>0</v>
      </c>
      <c r="H90" s="303">
        <v>0</v>
      </c>
      <c r="I90" s="303">
        <v>0</v>
      </c>
      <c r="J90" s="303">
        <f t="shared" si="14"/>
        <v>0</v>
      </c>
      <c r="K90" s="303">
        <v>0</v>
      </c>
      <c r="L90" s="303">
        <v>0</v>
      </c>
      <c r="M90" s="303">
        <v>0</v>
      </c>
      <c r="N90" s="303">
        <v>0</v>
      </c>
      <c r="O90" s="303">
        <v>0</v>
      </c>
      <c r="P90" s="303">
        <f t="shared" si="17"/>
        <v>0</v>
      </c>
      <c r="Q90" s="303">
        <f t="shared" si="18"/>
        <v>0</v>
      </c>
      <c r="R90" s="303">
        <f t="shared" si="19"/>
        <v>0</v>
      </c>
      <c r="S90" s="303">
        <v>0</v>
      </c>
      <c r="T90" s="303">
        <v>0</v>
      </c>
      <c r="U90" s="303">
        <v>0</v>
      </c>
      <c r="V90" s="303">
        <v>0</v>
      </c>
      <c r="W90" s="89"/>
      <c r="X90" s="133" t="s">
        <v>136</v>
      </c>
      <c r="Y90" s="303">
        <v>0</v>
      </c>
      <c r="Z90" s="303">
        <v>0</v>
      </c>
      <c r="AA90" s="303">
        <v>0</v>
      </c>
      <c r="AB90" s="303">
        <v>0</v>
      </c>
      <c r="AC90" s="303">
        <v>0</v>
      </c>
      <c r="AD90" s="303">
        <v>0</v>
      </c>
      <c r="AE90" s="303">
        <f t="shared" si="20"/>
        <v>0</v>
      </c>
      <c r="AF90" s="310">
        <f t="shared" si="21"/>
        <v>0</v>
      </c>
      <c r="AG90" s="310">
        <f t="shared" si="22"/>
        <v>0</v>
      </c>
      <c r="AH90" s="310">
        <v>0</v>
      </c>
      <c r="AI90" s="310">
        <v>0</v>
      </c>
      <c r="AJ90" s="310">
        <v>0</v>
      </c>
      <c r="AK90" s="310">
        <v>0</v>
      </c>
      <c r="AL90" s="310">
        <v>0</v>
      </c>
      <c r="AM90" s="310">
        <v>0</v>
      </c>
      <c r="AN90" s="310">
        <v>0</v>
      </c>
      <c r="AO90" s="310">
        <v>0</v>
      </c>
      <c r="AP90" s="310">
        <v>0</v>
      </c>
      <c r="AQ90" s="310">
        <v>0</v>
      </c>
    </row>
    <row r="91" spans="1:43" s="2" customFormat="1" ht="14.4" customHeight="1">
      <c r="A91" s="89"/>
      <c r="B91" s="133" t="s">
        <v>135</v>
      </c>
      <c r="C91" s="303">
        <v>0</v>
      </c>
      <c r="D91" s="303">
        <f t="shared" si="15"/>
        <v>0</v>
      </c>
      <c r="E91" s="303">
        <v>0</v>
      </c>
      <c r="F91" s="303">
        <v>0</v>
      </c>
      <c r="G91" s="303">
        <f t="shared" si="16"/>
        <v>0</v>
      </c>
      <c r="H91" s="303">
        <v>0</v>
      </c>
      <c r="I91" s="303">
        <v>0</v>
      </c>
      <c r="J91" s="303">
        <f t="shared" si="14"/>
        <v>0</v>
      </c>
      <c r="K91" s="303">
        <v>0</v>
      </c>
      <c r="L91" s="303">
        <v>0</v>
      </c>
      <c r="M91" s="303">
        <v>0</v>
      </c>
      <c r="N91" s="303">
        <v>0</v>
      </c>
      <c r="O91" s="303">
        <v>0</v>
      </c>
      <c r="P91" s="303">
        <f t="shared" si="17"/>
        <v>0</v>
      </c>
      <c r="Q91" s="303">
        <f t="shared" si="18"/>
        <v>0</v>
      </c>
      <c r="R91" s="303">
        <f t="shared" si="19"/>
        <v>0</v>
      </c>
      <c r="S91" s="303">
        <v>0</v>
      </c>
      <c r="T91" s="303">
        <v>0</v>
      </c>
      <c r="U91" s="303">
        <v>0</v>
      </c>
      <c r="V91" s="303">
        <v>0</v>
      </c>
      <c r="W91" s="89"/>
      <c r="X91" s="133" t="s">
        <v>135</v>
      </c>
      <c r="Y91" s="303">
        <v>0</v>
      </c>
      <c r="Z91" s="303">
        <v>0</v>
      </c>
      <c r="AA91" s="303">
        <v>0</v>
      </c>
      <c r="AB91" s="303">
        <v>0</v>
      </c>
      <c r="AC91" s="303">
        <v>0</v>
      </c>
      <c r="AD91" s="303">
        <v>0</v>
      </c>
      <c r="AE91" s="303">
        <f t="shared" si="20"/>
        <v>0</v>
      </c>
      <c r="AF91" s="310">
        <f t="shared" si="21"/>
        <v>0</v>
      </c>
      <c r="AG91" s="310">
        <f t="shared" si="22"/>
        <v>0</v>
      </c>
      <c r="AH91" s="310">
        <v>0</v>
      </c>
      <c r="AI91" s="310">
        <v>0</v>
      </c>
      <c r="AJ91" s="310">
        <v>0</v>
      </c>
      <c r="AK91" s="310">
        <v>0</v>
      </c>
      <c r="AL91" s="310">
        <v>0</v>
      </c>
      <c r="AM91" s="310">
        <v>0</v>
      </c>
      <c r="AN91" s="310">
        <v>0</v>
      </c>
      <c r="AO91" s="310">
        <v>0</v>
      </c>
      <c r="AP91" s="310">
        <v>0</v>
      </c>
      <c r="AQ91" s="310">
        <v>0</v>
      </c>
    </row>
    <row r="92" spans="1:43" s="2" customFormat="1" ht="14.4" customHeight="1">
      <c r="A92" s="214" t="s">
        <v>98</v>
      </c>
      <c r="B92" s="133" t="s">
        <v>133</v>
      </c>
      <c r="C92" s="303">
        <v>0</v>
      </c>
      <c r="D92" s="303">
        <f t="shared" si="15"/>
        <v>0</v>
      </c>
      <c r="E92" s="303">
        <v>0</v>
      </c>
      <c r="F92" s="303">
        <v>0</v>
      </c>
      <c r="G92" s="303">
        <f t="shared" si="16"/>
        <v>0</v>
      </c>
      <c r="H92" s="303">
        <v>0</v>
      </c>
      <c r="I92" s="303">
        <v>0</v>
      </c>
      <c r="J92" s="303">
        <f t="shared" si="14"/>
        <v>0</v>
      </c>
      <c r="K92" s="303">
        <v>0</v>
      </c>
      <c r="L92" s="303">
        <v>0</v>
      </c>
      <c r="M92" s="303">
        <v>0</v>
      </c>
      <c r="N92" s="303">
        <v>0</v>
      </c>
      <c r="O92" s="303">
        <v>0</v>
      </c>
      <c r="P92" s="303">
        <f t="shared" si="17"/>
        <v>0</v>
      </c>
      <c r="Q92" s="303">
        <f t="shared" si="18"/>
        <v>0</v>
      </c>
      <c r="R92" s="303">
        <f t="shared" si="19"/>
        <v>0</v>
      </c>
      <c r="S92" s="303">
        <v>0</v>
      </c>
      <c r="T92" s="303">
        <v>0</v>
      </c>
      <c r="U92" s="303">
        <v>0</v>
      </c>
      <c r="V92" s="303">
        <v>0</v>
      </c>
      <c r="W92" s="214" t="s">
        <v>98</v>
      </c>
      <c r="X92" s="133" t="s">
        <v>133</v>
      </c>
      <c r="Y92" s="303">
        <v>0</v>
      </c>
      <c r="Z92" s="303">
        <v>0</v>
      </c>
      <c r="AA92" s="303">
        <v>0</v>
      </c>
      <c r="AB92" s="303">
        <v>0</v>
      </c>
      <c r="AC92" s="303">
        <v>0</v>
      </c>
      <c r="AD92" s="303">
        <v>0</v>
      </c>
      <c r="AE92" s="303">
        <f t="shared" si="20"/>
        <v>0</v>
      </c>
      <c r="AF92" s="310">
        <f t="shared" si="21"/>
        <v>0</v>
      </c>
      <c r="AG92" s="310">
        <f t="shared" si="22"/>
        <v>0</v>
      </c>
      <c r="AH92" s="310">
        <v>0</v>
      </c>
      <c r="AI92" s="310">
        <v>0</v>
      </c>
      <c r="AJ92" s="310">
        <v>0</v>
      </c>
      <c r="AK92" s="310">
        <v>0</v>
      </c>
      <c r="AL92" s="310">
        <v>0</v>
      </c>
      <c r="AM92" s="310">
        <v>0</v>
      </c>
      <c r="AN92" s="310">
        <v>0</v>
      </c>
      <c r="AO92" s="310">
        <v>0</v>
      </c>
      <c r="AP92" s="310">
        <v>0</v>
      </c>
      <c r="AQ92" s="310">
        <v>0</v>
      </c>
    </row>
    <row r="93" spans="1:43" s="2" customFormat="1" ht="14.4" customHeight="1">
      <c r="A93" s="89"/>
      <c r="B93" s="133" t="s">
        <v>136</v>
      </c>
      <c r="C93" s="303">
        <v>0</v>
      </c>
      <c r="D93" s="303">
        <f t="shared" si="15"/>
        <v>0</v>
      </c>
      <c r="E93" s="303">
        <v>0</v>
      </c>
      <c r="F93" s="303">
        <v>0</v>
      </c>
      <c r="G93" s="303">
        <f t="shared" si="16"/>
        <v>0</v>
      </c>
      <c r="H93" s="303">
        <v>0</v>
      </c>
      <c r="I93" s="303">
        <v>0</v>
      </c>
      <c r="J93" s="303">
        <f t="shared" si="14"/>
        <v>0</v>
      </c>
      <c r="K93" s="303">
        <v>0</v>
      </c>
      <c r="L93" s="303">
        <v>0</v>
      </c>
      <c r="M93" s="303">
        <v>0</v>
      </c>
      <c r="N93" s="303">
        <v>0</v>
      </c>
      <c r="O93" s="303">
        <v>0</v>
      </c>
      <c r="P93" s="303">
        <f t="shared" si="17"/>
        <v>0</v>
      </c>
      <c r="Q93" s="303">
        <f t="shared" si="18"/>
        <v>0</v>
      </c>
      <c r="R93" s="303">
        <f t="shared" si="19"/>
        <v>0</v>
      </c>
      <c r="S93" s="303">
        <v>0</v>
      </c>
      <c r="T93" s="303">
        <v>0</v>
      </c>
      <c r="U93" s="303">
        <v>0</v>
      </c>
      <c r="V93" s="303">
        <v>0</v>
      </c>
      <c r="W93" s="89"/>
      <c r="X93" s="133" t="s">
        <v>136</v>
      </c>
      <c r="Y93" s="303">
        <v>0</v>
      </c>
      <c r="Z93" s="303">
        <v>0</v>
      </c>
      <c r="AA93" s="303">
        <v>0</v>
      </c>
      <c r="AB93" s="303">
        <v>0</v>
      </c>
      <c r="AC93" s="303">
        <v>0</v>
      </c>
      <c r="AD93" s="303">
        <v>0</v>
      </c>
      <c r="AE93" s="303">
        <f t="shared" si="20"/>
        <v>0</v>
      </c>
      <c r="AF93" s="310">
        <f t="shared" si="21"/>
        <v>0</v>
      </c>
      <c r="AG93" s="310">
        <f t="shared" si="22"/>
        <v>0</v>
      </c>
      <c r="AH93" s="310">
        <v>0</v>
      </c>
      <c r="AI93" s="310">
        <v>0</v>
      </c>
      <c r="AJ93" s="310">
        <v>0</v>
      </c>
      <c r="AK93" s="310">
        <v>0</v>
      </c>
      <c r="AL93" s="310">
        <v>0</v>
      </c>
      <c r="AM93" s="310">
        <v>0</v>
      </c>
      <c r="AN93" s="310">
        <v>0</v>
      </c>
      <c r="AO93" s="310">
        <v>0</v>
      </c>
      <c r="AP93" s="310">
        <v>0</v>
      </c>
      <c r="AQ93" s="310">
        <v>0</v>
      </c>
    </row>
    <row r="94" spans="1:43" s="2" customFormat="1" ht="14.4" customHeight="1">
      <c r="A94" s="89"/>
      <c r="B94" s="133" t="s">
        <v>135</v>
      </c>
      <c r="C94" s="303">
        <v>1</v>
      </c>
      <c r="D94" s="303">
        <f t="shared" si="15"/>
        <v>112</v>
      </c>
      <c r="E94" s="303">
        <v>69</v>
      </c>
      <c r="F94" s="303">
        <v>43</v>
      </c>
      <c r="G94" s="303">
        <f t="shared" si="16"/>
        <v>13</v>
      </c>
      <c r="H94" s="303">
        <v>2</v>
      </c>
      <c r="I94" s="303">
        <v>11</v>
      </c>
      <c r="J94" s="303">
        <f t="shared" si="14"/>
        <v>38</v>
      </c>
      <c r="K94" s="303">
        <v>38</v>
      </c>
      <c r="L94" s="303">
        <v>0</v>
      </c>
      <c r="M94" s="303">
        <v>0</v>
      </c>
      <c r="N94" s="303">
        <v>0</v>
      </c>
      <c r="O94" s="303">
        <v>0</v>
      </c>
      <c r="P94" s="303">
        <f t="shared" si="17"/>
        <v>1622</v>
      </c>
      <c r="Q94" s="303">
        <f t="shared" si="18"/>
        <v>975</v>
      </c>
      <c r="R94" s="303">
        <f t="shared" si="19"/>
        <v>647</v>
      </c>
      <c r="S94" s="303">
        <v>975</v>
      </c>
      <c r="T94" s="303">
        <v>647</v>
      </c>
      <c r="U94" s="303">
        <v>0</v>
      </c>
      <c r="V94" s="303">
        <v>0</v>
      </c>
      <c r="W94" s="89"/>
      <c r="X94" s="133" t="s">
        <v>135</v>
      </c>
      <c r="Y94" s="303">
        <v>0</v>
      </c>
      <c r="Z94" s="303">
        <v>0</v>
      </c>
      <c r="AA94" s="303">
        <v>0</v>
      </c>
      <c r="AB94" s="303">
        <v>0</v>
      </c>
      <c r="AC94" s="303">
        <v>0</v>
      </c>
      <c r="AD94" s="303">
        <v>0</v>
      </c>
      <c r="AE94" s="303">
        <f t="shared" si="20"/>
        <v>659</v>
      </c>
      <c r="AF94" s="310">
        <f t="shared" si="21"/>
        <v>400</v>
      </c>
      <c r="AG94" s="310">
        <f t="shared" si="22"/>
        <v>259</v>
      </c>
      <c r="AH94" s="310">
        <v>400</v>
      </c>
      <c r="AI94" s="310">
        <v>259</v>
      </c>
      <c r="AJ94" s="310">
        <v>0</v>
      </c>
      <c r="AK94" s="310">
        <v>0</v>
      </c>
      <c r="AL94" s="310">
        <v>0</v>
      </c>
      <c r="AM94" s="310">
        <v>0</v>
      </c>
      <c r="AN94" s="310">
        <v>0</v>
      </c>
      <c r="AO94" s="310">
        <v>0</v>
      </c>
      <c r="AP94" s="310">
        <v>0</v>
      </c>
      <c r="AQ94" s="310">
        <v>0</v>
      </c>
    </row>
    <row r="95" spans="1:43" s="2" customFormat="1" ht="14.4" customHeight="1">
      <c r="A95" s="214" t="s">
        <v>76</v>
      </c>
      <c r="B95" s="133" t="s">
        <v>133</v>
      </c>
      <c r="C95" s="303">
        <v>0</v>
      </c>
      <c r="D95" s="303">
        <f t="shared" si="15"/>
        <v>0</v>
      </c>
      <c r="E95" s="303">
        <v>0</v>
      </c>
      <c r="F95" s="303">
        <v>0</v>
      </c>
      <c r="G95" s="303">
        <f t="shared" si="16"/>
        <v>0</v>
      </c>
      <c r="H95" s="303">
        <v>0</v>
      </c>
      <c r="I95" s="303">
        <v>0</v>
      </c>
      <c r="J95" s="303">
        <f t="shared" si="14"/>
        <v>0</v>
      </c>
      <c r="K95" s="303">
        <v>0</v>
      </c>
      <c r="L95" s="303">
        <v>0</v>
      </c>
      <c r="M95" s="303">
        <v>0</v>
      </c>
      <c r="N95" s="303">
        <v>0</v>
      </c>
      <c r="O95" s="303">
        <v>0</v>
      </c>
      <c r="P95" s="303">
        <f t="shared" si="17"/>
        <v>0</v>
      </c>
      <c r="Q95" s="303">
        <f t="shared" si="18"/>
        <v>0</v>
      </c>
      <c r="R95" s="303">
        <f t="shared" si="19"/>
        <v>0</v>
      </c>
      <c r="S95" s="303">
        <v>0</v>
      </c>
      <c r="T95" s="303">
        <v>0</v>
      </c>
      <c r="U95" s="303">
        <v>0</v>
      </c>
      <c r="V95" s="303">
        <v>0</v>
      </c>
      <c r="W95" s="214" t="s">
        <v>76</v>
      </c>
      <c r="X95" s="133" t="s">
        <v>133</v>
      </c>
      <c r="Y95" s="303">
        <v>0</v>
      </c>
      <c r="Z95" s="303">
        <v>0</v>
      </c>
      <c r="AA95" s="303">
        <v>0</v>
      </c>
      <c r="AB95" s="303">
        <v>0</v>
      </c>
      <c r="AC95" s="303">
        <v>0</v>
      </c>
      <c r="AD95" s="303">
        <v>0</v>
      </c>
      <c r="AE95" s="303">
        <f t="shared" si="20"/>
        <v>0</v>
      </c>
      <c r="AF95" s="310">
        <f t="shared" si="21"/>
        <v>0</v>
      </c>
      <c r="AG95" s="310">
        <f t="shared" si="22"/>
        <v>0</v>
      </c>
      <c r="AH95" s="310">
        <v>0</v>
      </c>
      <c r="AI95" s="310">
        <v>0</v>
      </c>
      <c r="AJ95" s="310">
        <v>0</v>
      </c>
      <c r="AK95" s="310">
        <v>0</v>
      </c>
      <c r="AL95" s="310">
        <v>0</v>
      </c>
      <c r="AM95" s="310">
        <v>0</v>
      </c>
      <c r="AN95" s="310">
        <v>0</v>
      </c>
      <c r="AO95" s="310">
        <v>0</v>
      </c>
      <c r="AP95" s="310">
        <v>0</v>
      </c>
      <c r="AQ95" s="310">
        <v>0</v>
      </c>
    </row>
    <row r="96" spans="1:43" s="2" customFormat="1" ht="14.4" customHeight="1">
      <c r="A96" s="89"/>
      <c r="B96" s="133" t="s">
        <v>136</v>
      </c>
      <c r="C96" s="303">
        <v>0</v>
      </c>
      <c r="D96" s="303">
        <f t="shared" si="15"/>
        <v>0</v>
      </c>
      <c r="E96" s="303">
        <v>0</v>
      </c>
      <c r="F96" s="303">
        <v>0</v>
      </c>
      <c r="G96" s="303">
        <f t="shared" si="16"/>
        <v>0</v>
      </c>
      <c r="H96" s="303">
        <v>0</v>
      </c>
      <c r="I96" s="303">
        <v>0</v>
      </c>
      <c r="J96" s="303">
        <f t="shared" si="14"/>
        <v>0</v>
      </c>
      <c r="K96" s="303">
        <v>0</v>
      </c>
      <c r="L96" s="303">
        <v>0</v>
      </c>
      <c r="M96" s="303">
        <v>0</v>
      </c>
      <c r="N96" s="303">
        <v>0</v>
      </c>
      <c r="O96" s="303">
        <v>0</v>
      </c>
      <c r="P96" s="303">
        <f t="shared" si="17"/>
        <v>0</v>
      </c>
      <c r="Q96" s="303">
        <f t="shared" si="18"/>
        <v>0</v>
      </c>
      <c r="R96" s="303">
        <f t="shared" si="19"/>
        <v>0</v>
      </c>
      <c r="S96" s="303">
        <v>0</v>
      </c>
      <c r="T96" s="303">
        <v>0</v>
      </c>
      <c r="U96" s="303">
        <v>0</v>
      </c>
      <c r="V96" s="303">
        <v>0</v>
      </c>
      <c r="W96" s="89"/>
      <c r="X96" s="133" t="s">
        <v>136</v>
      </c>
      <c r="Y96" s="303">
        <v>0</v>
      </c>
      <c r="Z96" s="303">
        <v>0</v>
      </c>
      <c r="AA96" s="303">
        <v>0</v>
      </c>
      <c r="AB96" s="303">
        <v>0</v>
      </c>
      <c r="AC96" s="303">
        <v>0</v>
      </c>
      <c r="AD96" s="303">
        <v>0</v>
      </c>
      <c r="AE96" s="303">
        <f t="shared" si="20"/>
        <v>0</v>
      </c>
      <c r="AF96" s="310">
        <f t="shared" si="21"/>
        <v>0</v>
      </c>
      <c r="AG96" s="310">
        <f t="shared" si="22"/>
        <v>0</v>
      </c>
      <c r="AH96" s="310">
        <v>0</v>
      </c>
      <c r="AI96" s="310">
        <v>0</v>
      </c>
      <c r="AJ96" s="310">
        <v>0</v>
      </c>
      <c r="AK96" s="310">
        <v>0</v>
      </c>
      <c r="AL96" s="310">
        <v>0</v>
      </c>
      <c r="AM96" s="310">
        <v>0</v>
      </c>
      <c r="AN96" s="310">
        <v>0</v>
      </c>
      <c r="AO96" s="310">
        <v>0</v>
      </c>
      <c r="AP96" s="310">
        <v>0</v>
      </c>
      <c r="AQ96" s="310">
        <v>0</v>
      </c>
    </row>
    <row r="97" spans="1:43" s="2" customFormat="1" ht="14.4" customHeight="1">
      <c r="A97" s="89"/>
      <c r="B97" s="133" t="s">
        <v>135</v>
      </c>
      <c r="C97" s="303">
        <v>0</v>
      </c>
      <c r="D97" s="303">
        <f t="shared" si="15"/>
        <v>0</v>
      </c>
      <c r="E97" s="303">
        <v>0</v>
      </c>
      <c r="F97" s="303">
        <v>0</v>
      </c>
      <c r="G97" s="303">
        <f t="shared" si="16"/>
        <v>0</v>
      </c>
      <c r="H97" s="303">
        <v>0</v>
      </c>
      <c r="I97" s="303">
        <v>0</v>
      </c>
      <c r="J97" s="303">
        <f t="shared" si="14"/>
        <v>0</v>
      </c>
      <c r="K97" s="303">
        <v>0</v>
      </c>
      <c r="L97" s="303">
        <v>0</v>
      </c>
      <c r="M97" s="303">
        <v>0</v>
      </c>
      <c r="N97" s="303">
        <v>0</v>
      </c>
      <c r="O97" s="303">
        <v>0</v>
      </c>
      <c r="P97" s="303">
        <f t="shared" si="17"/>
        <v>0</v>
      </c>
      <c r="Q97" s="303">
        <f t="shared" si="18"/>
        <v>0</v>
      </c>
      <c r="R97" s="303">
        <f t="shared" si="19"/>
        <v>0</v>
      </c>
      <c r="S97" s="303">
        <v>0</v>
      </c>
      <c r="T97" s="303">
        <v>0</v>
      </c>
      <c r="U97" s="303">
        <v>0</v>
      </c>
      <c r="V97" s="303">
        <v>0</v>
      </c>
      <c r="W97" s="89"/>
      <c r="X97" s="133" t="s">
        <v>135</v>
      </c>
      <c r="Y97" s="303">
        <v>0</v>
      </c>
      <c r="Z97" s="303">
        <v>0</v>
      </c>
      <c r="AA97" s="303">
        <v>0</v>
      </c>
      <c r="AB97" s="303">
        <v>0</v>
      </c>
      <c r="AC97" s="303">
        <v>0</v>
      </c>
      <c r="AD97" s="303">
        <v>0</v>
      </c>
      <c r="AE97" s="303">
        <f t="shared" si="20"/>
        <v>0</v>
      </c>
      <c r="AF97" s="310">
        <f t="shared" si="21"/>
        <v>0</v>
      </c>
      <c r="AG97" s="310">
        <f t="shared" si="22"/>
        <v>0</v>
      </c>
      <c r="AH97" s="310">
        <v>0</v>
      </c>
      <c r="AI97" s="310">
        <v>0</v>
      </c>
      <c r="AJ97" s="310">
        <v>0</v>
      </c>
      <c r="AK97" s="310">
        <v>0</v>
      </c>
      <c r="AL97" s="310">
        <v>0</v>
      </c>
      <c r="AM97" s="310">
        <v>0</v>
      </c>
      <c r="AN97" s="310">
        <v>0</v>
      </c>
      <c r="AO97" s="310">
        <v>0</v>
      </c>
      <c r="AP97" s="310">
        <v>0</v>
      </c>
      <c r="AQ97" s="310">
        <v>0</v>
      </c>
    </row>
    <row r="98" spans="1:43" s="2" customFormat="1" ht="6" customHeight="1">
      <c r="A98" s="89"/>
      <c r="B98" s="133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89"/>
      <c r="X98" s="133"/>
      <c r="Y98" s="201"/>
      <c r="Z98" s="201"/>
      <c r="AA98" s="201"/>
      <c r="AB98" s="201"/>
      <c r="AC98" s="201"/>
      <c r="AD98" s="201"/>
      <c r="AE98" s="201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</row>
    <row r="99" spans="1:43" s="1" customFormat="1" ht="38.1" customHeight="1">
      <c r="A99" s="461" t="s">
        <v>363</v>
      </c>
      <c r="B99" s="461"/>
      <c r="C99" s="461"/>
      <c r="D99" s="461"/>
      <c r="E99" s="461"/>
      <c r="F99" s="461"/>
      <c r="G99" s="461"/>
      <c r="H99" s="461"/>
      <c r="I99" s="461"/>
      <c r="J99" s="461"/>
      <c r="K99" s="461"/>
      <c r="L99" s="433" t="s">
        <v>364</v>
      </c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60" t="s">
        <v>365</v>
      </c>
      <c r="X99" s="460"/>
      <c r="Y99" s="460"/>
      <c r="Z99" s="460"/>
      <c r="AA99" s="460"/>
      <c r="AB99" s="460"/>
      <c r="AC99" s="460"/>
      <c r="AD99" s="460"/>
      <c r="AE99" s="460"/>
      <c r="AF99" s="460"/>
      <c r="AG99" s="460"/>
      <c r="AH99" s="405" t="s">
        <v>366</v>
      </c>
      <c r="AI99" s="405"/>
      <c r="AJ99" s="405"/>
      <c r="AK99" s="405"/>
      <c r="AL99" s="405"/>
      <c r="AM99" s="405"/>
      <c r="AN99" s="405"/>
      <c r="AO99" s="405"/>
      <c r="AP99" s="405"/>
      <c r="AQ99" s="405"/>
    </row>
    <row r="100" spans="1:43" s="2" customFormat="1" ht="16.95" customHeight="1" thickBot="1">
      <c r="A100" s="444"/>
      <c r="B100" s="444"/>
      <c r="C100" s="445"/>
      <c r="D100" s="445"/>
      <c r="E100" s="445"/>
      <c r="F100" s="445"/>
      <c r="G100" s="445"/>
      <c r="H100" s="445"/>
      <c r="I100" s="445"/>
      <c r="J100" s="446"/>
      <c r="K100" s="446"/>
      <c r="L100" s="446"/>
      <c r="M100" s="446"/>
      <c r="N100" s="446"/>
      <c r="O100" s="446"/>
      <c r="P100" s="444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6"/>
    </row>
    <row r="101" spans="1:43" s="44" customFormat="1" ht="15" customHeight="1">
      <c r="A101" s="447" t="s">
        <v>510</v>
      </c>
      <c r="B101" s="414"/>
      <c r="C101" s="392" t="s">
        <v>511</v>
      </c>
      <c r="D101" s="423" t="s">
        <v>178</v>
      </c>
      <c r="E101" s="453"/>
      <c r="F101" s="454"/>
      <c r="G101" s="423" t="s">
        <v>179</v>
      </c>
      <c r="H101" s="453"/>
      <c r="I101" s="454"/>
      <c r="J101" s="458" t="s">
        <v>180</v>
      </c>
      <c r="K101" s="453"/>
      <c r="L101" s="453"/>
      <c r="M101" s="453"/>
      <c r="N101" s="453"/>
      <c r="O101" s="454"/>
      <c r="P101" s="418" t="s">
        <v>181</v>
      </c>
      <c r="Q101" s="418"/>
      <c r="R101" s="418"/>
      <c r="S101" s="418"/>
      <c r="T101" s="418"/>
      <c r="U101" s="418"/>
      <c r="V101" s="418"/>
      <c r="W101" s="447" t="s">
        <v>510</v>
      </c>
      <c r="X101" s="414"/>
      <c r="Y101" s="451" t="s">
        <v>181</v>
      </c>
      <c r="Z101" s="418"/>
      <c r="AA101" s="418"/>
      <c r="AB101" s="418"/>
      <c r="AC101" s="418"/>
      <c r="AD101" s="419"/>
      <c r="AE101" s="394" t="s">
        <v>436</v>
      </c>
      <c r="AF101" s="395"/>
      <c r="AG101" s="395"/>
      <c r="AH101" s="395"/>
      <c r="AI101" s="395"/>
      <c r="AJ101" s="395"/>
      <c r="AK101" s="395"/>
      <c r="AL101" s="395"/>
      <c r="AM101" s="395"/>
      <c r="AN101" s="395"/>
      <c r="AO101" s="395"/>
      <c r="AP101" s="395"/>
      <c r="AQ101" s="395"/>
    </row>
    <row r="102" spans="1:43" s="18" customFormat="1" ht="54" customHeight="1">
      <c r="A102" s="448"/>
      <c r="B102" s="415"/>
      <c r="C102" s="452"/>
      <c r="D102" s="455"/>
      <c r="E102" s="456"/>
      <c r="F102" s="457"/>
      <c r="G102" s="455"/>
      <c r="H102" s="456"/>
      <c r="I102" s="457"/>
      <c r="J102" s="455"/>
      <c r="K102" s="456"/>
      <c r="L102" s="456"/>
      <c r="M102" s="456"/>
      <c r="N102" s="456"/>
      <c r="O102" s="457"/>
      <c r="P102" s="459" t="s">
        <v>349</v>
      </c>
      <c r="Q102" s="436"/>
      <c r="R102" s="435"/>
      <c r="S102" s="440" t="s">
        <v>348</v>
      </c>
      <c r="T102" s="435"/>
      <c r="U102" s="440" t="s">
        <v>345</v>
      </c>
      <c r="V102" s="435"/>
      <c r="W102" s="448"/>
      <c r="X102" s="415"/>
      <c r="Y102" s="440" t="s">
        <v>351</v>
      </c>
      <c r="Z102" s="435"/>
      <c r="AA102" s="440" t="s">
        <v>346</v>
      </c>
      <c r="AB102" s="435"/>
      <c r="AC102" s="440" t="s">
        <v>347</v>
      </c>
      <c r="AD102" s="435"/>
      <c r="AE102" s="440" t="s">
        <v>352</v>
      </c>
      <c r="AF102" s="436"/>
      <c r="AG102" s="435"/>
      <c r="AH102" s="459" t="s">
        <v>350</v>
      </c>
      <c r="AI102" s="435"/>
      <c r="AJ102" s="440" t="s">
        <v>345</v>
      </c>
      <c r="AK102" s="435"/>
      <c r="AL102" s="440" t="s">
        <v>351</v>
      </c>
      <c r="AM102" s="435"/>
      <c r="AN102" s="440" t="s">
        <v>346</v>
      </c>
      <c r="AO102" s="435"/>
      <c r="AP102" s="440" t="s">
        <v>353</v>
      </c>
      <c r="AQ102" s="436"/>
    </row>
    <row r="103" spans="1:43" s="44" customFormat="1" ht="96" customHeight="1" thickBot="1">
      <c r="A103" s="449"/>
      <c r="B103" s="450"/>
      <c r="C103" s="385"/>
      <c r="D103" s="106" t="s">
        <v>470</v>
      </c>
      <c r="E103" s="107" t="s">
        <v>471</v>
      </c>
      <c r="F103" s="107" t="s">
        <v>473</v>
      </c>
      <c r="G103" s="106" t="s">
        <v>470</v>
      </c>
      <c r="H103" s="107" t="s">
        <v>471</v>
      </c>
      <c r="I103" s="107" t="s">
        <v>473</v>
      </c>
      <c r="J103" s="106" t="s">
        <v>470</v>
      </c>
      <c r="K103" s="106" t="s">
        <v>477</v>
      </c>
      <c r="L103" s="107" t="s">
        <v>478</v>
      </c>
      <c r="M103" s="107" t="s">
        <v>479</v>
      </c>
      <c r="N103" s="107" t="s">
        <v>480</v>
      </c>
      <c r="O103" s="107" t="s">
        <v>481</v>
      </c>
      <c r="P103" s="107" t="s">
        <v>475</v>
      </c>
      <c r="Q103" s="107" t="s">
        <v>471</v>
      </c>
      <c r="R103" s="107" t="s">
        <v>473</v>
      </c>
      <c r="S103" s="107" t="s">
        <v>471</v>
      </c>
      <c r="T103" s="107" t="s">
        <v>473</v>
      </c>
      <c r="U103" s="107" t="s">
        <v>471</v>
      </c>
      <c r="V103" s="107" t="s">
        <v>473</v>
      </c>
      <c r="W103" s="449"/>
      <c r="X103" s="450"/>
      <c r="Y103" s="107" t="s">
        <v>471</v>
      </c>
      <c r="Z103" s="107" t="s">
        <v>473</v>
      </c>
      <c r="AA103" s="107" t="s">
        <v>471</v>
      </c>
      <c r="AB103" s="107" t="s">
        <v>473</v>
      </c>
      <c r="AC103" s="107" t="s">
        <v>471</v>
      </c>
      <c r="AD103" s="107" t="s">
        <v>473</v>
      </c>
      <c r="AE103" s="107" t="s">
        <v>475</v>
      </c>
      <c r="AF103" s="107" t="s">
        <v>471</v>
      </c>
      <c r="AG103" s="107" t="s">
        <v>473</v>
      </c>
      <c r="AH103" s="107" t="s">
        <v>471</v>
      </c>
      <c r="AI103" s="107" t="s">
        <v>473</v>
      </c>
      <c r="AJ103" s="107" t="s">
        <v>471</v>
      </c>
      <c r="AK103" s="107" t="s">
        <v>473</v>
      </c>
      <c r="AL103" s="107" t="s">
        <v>471</v>
      </c>
      <c r="AM103" s="107" t="s">
        <v>473</v>
      </c>
      <c r="AN103" s="107" t="s">
        <v>471</v>
      </c>
      <c r="AO103" s="107" t="s">
        <v>473</v>
      </c>
      <c r="AP103" s="107" t="s">
        <v>471</v>
      </c>
      <c r="AQ103" s="154" t="s">
        <v>473</v>
      </c>
    </row>
    <row r="104" spans="1:43" s="2" customFormat="1" ht="14.4" customHeight="1">
      <c r="A104" s="214" t="s">
        <v>99</v>
      </c>
      <c r="B104" s="133" t="s">
        <v>133</v>
      </c>
      <c r="C104" s="303">
        <v>0</v>
      </c>
      <c r="D104" s="303">
        <f t="shared" ref="D104:D142" si="23">SUM(E104:F104)</f>
        <v>0</v>
      </c>
      <c r="E104" s="303">
        <v>0</v>
      </c>
      <c r="F104" s="303">
        <v>0</v>
      </c>
      <c r="G104" s="303">
        <f t="shared" ref="G104:G142" si="24">SUM(H104:I104)</f>
        <v>0</v>
      </c>
      <c r="H104" s="303">
        <v>0</v>
      </c>
      <c r="I104" s="303">
        <v>0</v>
      </c>
      <c r="J104" s="303">
        <f t="shared" ref="J104:J142" si="25">SUM(K104:O104)</f>
        <v>0</v>
      </c>
      <c r="K104" s="303">
        <v>0</v>
      </c>
      <c r="L104" s="303">
        <v>0</v>
      </c>
      <c r="M104" s="303">
        <v>0</v>
      </c>
      <c r="N104" s="303">
        <v>0</v>
      </c>
      <c r="O104" s="303">
        <v>0</v>
      </c>
      <c r="P104" s="303">
        <f>Q104+R104</f>
        <v>0</v>
      </c>
      <c r="Q104" s="303">
        <f t="shared" ref="Q104" si="26">S104+U104+Y104+AA104+AC104</f>
        <v>0</v>
      </c>
      <c r="R104" s="303">
        <f t="shared" ref="R104" si="27">T104+V104+Z104+AB104+AD104</f>
        <v>0</v>
      </c>
      <c r="S104" s="303">
        <v>0</v>
      </c>
      <c r="T104" s="303">
        <v>0</v>
      </c>
      <c r="U104" s="303">
        <v>0</v>
      </c>
      <c r="V104" s="303">
        <v>0</v>
      </c>
      <c r="W104" s="214" t="s">
        <v>99</v>
      </c>
      <c r="X104" s="133" t="s">
        <v>133</v>
      </c>
      <c r="Y104" s="303">
        <v>0</v>
      </c>
      <c r="Z104" s="303">
        <v>0</v>
      </c>
      <c r="AA104" s="303">
        <v>0</v>
      </c>
      <c r="AB104" s="303">
        <v>0</v>
      </c>
      <c r="AC104" s="303">
        <v>0</v>
      </c>
      <c r="AD104" s="303">
        <v>0</v>
      </c>
      <c r="AE104" s="303">
        <f t="shared" ref="AE104" si="28">AF104+AG104</f>
        <v>0</v>
      </c>
      <c r="AF104" s="310">
        <f t="shared" ref="AF104" si="29">AH104+AJ104+AL104+AN104+AP104</f>
        <v>0</v>
      </c>
      <c r="AG104" s="310">
        <f t="shared" ref="AG104" si="30">AI104+AK104+AM104+AO104+AQ104</f>
        <v>0</v>
      </c>
      <c r="AH104" s="310">
        <v>0</v>
      </c>
      <c r="AI104" s="310">
        <v>0</v>
      </c>
      <c r="AJ104" s="310">
        <v>0</v>
      </c>
      <c r="AK104" s="310">
        <v>0</v>
      </c>
      <c r="AL104" s="310">
        <v>0</v>
      </c>
      <c r="AM104" s="310">
        <v>0</v>
      </c>
      <c r="AN104" s="310">
        <v>0</v>
      </c>
      <c r="AO104" s="310">
        <v>0</v>
      </c>
      <c r="AP104" s="310">
        <v>0</v>
      </c>
      <c r="AQ104" s="310">
        <v>0</v>
      </c>
    </row>
    <row r="105" spans="1:43" s="2" customFormat="1" ht="14.4" customHeight="1">
      <c r="A105" s="89"/>
      <c r="B105" s="133" t="s">
        <v>136</v>
      </c>
      <c r="C105" s="303">
        <v>0</v>
      </c>
      <c r="D105" s="303">
        <f t="shared" si="23"/>
        <v>0</v>
      </c>
      <c r="E105" s="303">
        <v>0</v>
      </c>
      <c r="F105" s="303">
        <v>0</v>
      </c>
      <c r="G105" s="303">
        <f t="shared" si="24"/>
        <v>0</v>
      </c>
      <c r="H105" s="303">
        <v>0</v>
      </c>
      <c r="I105" s="303">
        <v>0</v>
      </c>
      <c r="J105" s="303">
        <f t="shared" si="25"/>
        <v>0</v>
      </c>
      <c r="K105" s="303">
        <v>0</v>
      </c>
      <c r="L105" s="303">
        <v>0</v>
      </c>
      <c r="M105" s="303">
        <v>0</v>
      </c>
      <c r="N105" s="303">
        <v>0</v>
      </c>
      <c r="O105" s="303">
        <v>0</v>
      </c>
      <c r="P105" s="303">
        <f t="shared" ref="P105:P142" si="31">Q105+R105</f>
        <v>0</v>
      </c>
      <c r="Q105" s="303">
        <f t="shared" ref="Q105:Q142" si="32">S105+U105+Y105+AA105+AC105</f>
        <v>0</v>
      </c>
      <c r="R105" s="303">
        <f t="shared" ref="R105:R142" si="33">T105+V105+Z105+AB105+AD105</f>
        <v>0</v>
      </c>
      <c r="S105" s="303">
        <v>0</v>
      </c>
      <c r="T105" s="303">
        <v>0</v>
      </c>
      <c r="U105" s="303">
        <v>0</v>
      </c>
      <c r="V105" s="303">
        <v>0</v>
      </c>
      <c r="W105" s="89"/>
      <c r="X105" s="133" t="s">
        <v>136</v>
      </c>
      <c r="Y105" s="303">
        <v>0</v>
      </c>
      <c r="Z105" s="303">
        <v>0</v>
      </c>
      <c r="AA105" s="303">
        <v>0</v>
      </c>
      <c r="AB105" s="303">
        <v>0</v>
      </c>
      <c r="AC105" s="303">
        <v>0</v>
      </c>
      <c r="AD105" s="303">
        <v>0</v>
      </c>
      <c r="AE105" s="303">
        <f t="shared" ref="AE105:AE142" si="34">AF105+AG105</f>
        <v>0</v>
      </c>
      <c r="AF105" s="310">
        <f t="shared" ref="AF105:AF142" si="35">AH105+AJ105+AL105+AN105+AP105</f>
        <v>0</v>
      </c>
      <c r="AG105" s="310">
        <f t="shared" ref="AG105:AG142" si="36">AI105+AK105+AM105+AO105+AQ105</f>
        <v>0</v>
      </c>
      <c r="AH105" s="310">
        <v>0</v>
      </c>
      <c r="AI105" s="310">
        <v>0</v>
      </c>
      <c r="AJ105" s="310">
        <v>0</v>
      </c>
      <c r="AK105" s="310">
        <v>0</v>
      </c>
      <c r="AL105" s="310">
        <v>0</v>
      </c>
      <c r="AM105" s="310">
        <v>0</v>
      </c>
      <c r="AN105" s="310">
        <v>0</v>
      </c>
      <c r="AO105" s="310">
        <v>0</v>
      </c>
      <c r="AP105" s="310">
        <v>0</v>
      </c>
      <c r="AQ105" s="310">
        <v>0</v>
      </c>
    </row>
    <row r="106" spans="1:43" s="2" customFormat="1" ht="14.4" customHeight="1">
      <c r="A106" s="89"/>
      <c r="B106" s="133" t="s">
        <v>135</v>
      </c>
      <c r="C106" s="303">
        <v>0</v>
      </c>
      <c r="D106" s="303">
        <f t="shared" si="23"/>
        <v>0</v>
      </c>
      <c r="E106" s="303">
        <v>0</v>
      </c>
      <c r="F106" s="303">
        <v>0</v>
      </c>
      <c r="G106" s="303">
        <f t="shared" si="24"/>
        <v>0</v>
      </c>
      <c r="H106" s="303">
        <v>0</v>
      </c>
      <c r="I106" s="303">
        <v>0</v>
      </c>
      <c r="J106" s="303">
        <f t="shared" si="25"/>
        <v>0</v>
      </c>
      <c r="K106" s="303">
        <v>0</v>
      </c>
      <c r="L106" s="303">
        <v>0</v>
      </c>
      <c r="M106" s="303">
        <v>0</v>
      </c>
      <c r="N106" s="303">
        <v>0</v>
      </c>
      <c r="O106" s="303">
        <v>0</v>
      </c>
      <c r="P106" s="303">
        <f t="shared" si="31"/>
        <v>0</v>
      </c>
      <c r="Q106" s="303">
        <f t="shared" si="32"/>
        <v>0</v>
      </c>
      <c r="R106" s="303">
        <f t="shared" si="33"/>
        <v>0</v>
      </c>
      <c r="S106" s="303">
        <v>0</v>
      </c>
      <c r="T106" s="303">
        <v>0</v>
      </c>
      <c r="U106" s="303">
        <v>0</v>
      </c>
      <c r="V106" s="303">
        <v>0</v>
      </c>
      <c r="W106" s="89"/>
      <c r="X106" s="133" t="s">
        <v>135</v>
      </c>
      <c r="Y106" s="303">
        <v>0</v>
      </c>
      <c r="Z106" s="303">
        <v>0</v>
      </c>
      <c r="AA106" s="303">
        <v>0</v>
      </c>
      <c r="AB106" s="303">
        <v>0</v>
      </c>
      <c r="AC106" s="303">
        <v>0</v>
      </c>
      <c r="AD106" s="303">
        <v>0</v>
      </c>
      <c r="AE106" s="303">
        <f t="shared" si="34"/>
        <v>0</v>
      </c>
      <c r="AF106" s="310">
        <f t="shared" si="35"/>
        <v>0</v>
      </c>
      <c r="AG106" s="310">
        <f t="shared" si="36"/>
        <v>0</v>
      </c>
      <c r="AH106" s="310">
        <v>0</v>
      </c>
      <c r="AI106" s="310">
        <v>0</v>
      </c>
      <c r="AJ106" s="310">
        <v>0</v>
      </c>
      <c r="AK106" s="310">
        <v>0</v>
      </c>
      <c r="AL106" s="310">
        <v>0</v>
      </c>
      <c r="AM106" s="310">
        <v>0</v>
      </c>
      <c r="AN106" s="310">
        <v>0</v>
      </c>
      <c r="AO106" s="310">
        <v>0</v>
      </c>
      <c r="AP106" s="310">
        <v>0</v>
      </c>
      <c r="AQ106" s="310">
        <v>0</v>
      </c>
    </row>
    <row r="107" spans="1:43" s="2" customFormat="1" ht="14.4" customHeight="1">
      <c r="A107" s="214" t="s">
        <v>77</v>
      </c>
      <c r="B107" s="133" t="s">
        <v>133</v>
      </c>
      <c r="C107" s="303">
        <v>0</v>
      </c>
      <c r="D107" s="303">
        <f t="shared" si="23"/>
        <v>0</v>
      </c>
      <c r="E107" s="303">
        <v>0</v>
      </c>
      <c r="F107" s="303">
        <v>0</v>
      </c>
      <c r="G107" s="303">
        <f t="shared" si="24"/>
        <v>0</v>
      </c>
      <c r="H107" s="303">
        <v>0</v>
      </c>
      <c r="I107" s="303">
        <v>0</v>
      </c>
      <c r="J107" s="303">
        <f t="shared" si="25"/>
        <v>0</v>
      </c>
      <c r="K107" s="303">
        <v>0</v>
      </c>
      <c r="L107" s="303">
        <v>0</v>
      </c>
      <c r="M107" s="303">
        <v>0</v>
      </c>
      <c r="N107" s="303">
        <v>0</v>
      </c>
      <c r="O107" s="303">
        <v>0</v>
      </c>
      <c r="P107" s="303">
        <f t="shared" si="31"/>
        <v>0</v>
      </c>
      <c r="Q107" s="303">
        <f t="shared" si="32"/>
        <v>0</v>
      </c>
      <c r="R107" s="303">
        <f t="shared" si="33"/>
        <v>0</v>
      </c>
      <c r="S107" s="303">
        <v>0</v>
      </c>
      <c r="T107" s="303">
        <v>0</v>
      </c>
      <c r="U107" s="303">
        <v>0</v>
      </c>
      <c r="V107" s="303">
        <v>0</v>
      </c>
      <c r="W107" s="214" t="s">
        <v>77</v>
      </c>
      <c r="X107" s="133" t="s">
        <v>133</v>
      </c>
      <c r="Y107" s="303">
        <v>0</v>
      </c>
      <c r="Z107" s="303">
        <v>0</v>
      </c>
      <c r="AA107" s="303">
        <v>0</v>
      </c>
      <c r="AB107" s="303">
        <v>0</v>
      </c>
      <c r="AC107" s="303">
        <v>0</v>
      </c>
      <c r="AD107" s="303">
        <v>0</v>
      </c>
      <c r="AE107" s="303">
        <f t="shared" si="34"/>
        <v>0</v>
      </c>
      <c r="AF107" s="310">
        <f t="shared" si="35"/>
        <v>0</v>
      </c>
      <c r="AG107" s="310">
        <f t="shared" si="36"/>
        <v>0</v>
      </c>
      <c r="AH107" s="310">
        <v>0</v>
      </c>
      <c r="AI107" s="310">
        <v>0</v>
      </c>
      <c r="AJ107" s="310">
        <v>0</v>
      </c>
      <c r="AK107" s="310">
        <v>0</v>
      </c>
      <c r="AL107" s="310">
        <v>0</v>
      </c>
      <c r="AM107" s="310">
        <v>0</v>
      </c>
      <c r="AN107" s="310">
        <v>0</v>
      </c>
      <c r="AO107" s="310">
        <v>0</v>
      </c>
      <c r="AP107" s="310">
        <v>0</v>
      </c>
      <c r="AQ107" s="310">
        <v>0</v>
      </c>
    </row>
    <row r="108" spans="1:43" s="2" customFormat="1" ht="14.4" customHeight="1">
      <c r="A108" s="89"/>
      <c r="B108" s="133" t="s">
        <v>136</v>
      </c>
      <c r="C108" s="303">
        <v>0</v>
      </c>
      <c r="D108" s="303">
        <f t="shared" si="23"/>
        <v>0</v>
      </c>
      <c r="E108" s="303">
        <v>0</v>
      </c>
      <c r="F108" s="303">
        <v>0</v>
      </c>
      <c r="G108" s="303">
        <f t="shared" si="24"/>
        <v>0</v>
      </c>
      <c r="H108" s="303">
        <v>0</v>
      </c>
      <c r="I108" s="303">
        <v>0</v>
      </c>
      <c r="J108" s="303">
        <f t="shared" si="25"/>
        <v>0</v>
      </c>
      <c r="K108" s="303">
        <v>0</v>
      </c>
      <c r="L108" s="303">
        <v>0</v>
      </c>
      <c r="M108" s="303">
        <v>0</v>
      </c>
      <c r="N108" s="303">
        <v>0</v>
      </c>
      <c r="O108" s="303">
        <v>0</v>
      </c>
      <c r="P108" s="303">
        <f t="shared" si="31"/>
        <v>0</v>
      </c>
      <c r="Q108" s="303">
        <f t="shared" si="32"/>
        <v>0</v>
      </c>
      <c r="R108" s="303">
        <f t="shared" si="33"/>
        <v>0</v>
      </c>
      <c r="S108" s="303">
        <v>0</v>
      </c>
      <c r="T108" s="303">
        <v>0</v>
      </c>
      <c r="U108" s="303">
        <v>0</v>
      </c>
      <c r="V108" s="303">
        <v>0</v>
      </c>
      <c r="W108" s="89"/>
      <c r="X108" s="133" t="s">
        <v>136</v>
      </c>
      <c r="Y108" s="303">
        <v>0</v>
      </c>
      <c r="Z108" s="303">
        <v>0</v>
      </c>
      <c r="AA108" s="303">
        <v>0</v>
      </c>
      <c r="AB108" s="303">
        <v>0</v>
      </c>
      <c r="AC108" s="303">
        <v>0</v>
      </c>
      <c r="AD108" s="303">
        <v>0</v>
      </c>
      <c r="AE108" s="303">
        <f t="shared" si="34"/>
        <v>0</v>
      </c>
      <c r="AF108" s="310">
        <f t="shared" si="35"/>
        <v>0</v>
      </c>
      <c r="AG108" s="310">
        <f t="shared" si="36"/>
        <v>0</v>
      </c>
      <c r="AH108" s="310">
        <v>0</v>
      </c>
      <c r="AI108" s="310">
        <v>0</v>
      </c>
      <c r="AJ108" s="310">
        <v>0</v>
      </c>
      <c r="AK108" s="310">
        <v>0</v>
      </c>
      <c r="AL108" s="310">
        <v>0</v>
      </c>
      <c r="AM108" s="310">
        <v>0</v>
      </c>
      <c r="AN108" s="310">
        <v>0</v>
      </c>
      <c r="AO108" s="310">
        <v>0</v>
      </c>
      <c r="AP108" s="310">
        <v>0</v>
      </c>
      <c r="AQ108" s="310">
        <v>0</v>
      </c>
    </row>
    <row r="109" spans="1:43" s="2" customFormat="1" ht="14.4" customHeight="1">
      <c r="A109" s="89"/>
      <c r="B109" s="133" t="s">
        <v>135</v>
      </c>
      <c r="C109" s="303">
        <v>0</v>
      </c>
      <c r="D109" s="303">
        <f t="shared" si="23"/>
        <v>0</v>
      </c>
      <c r="E109" s="303">
        <v>0</v>
      </c>
      <c r="F109" s="303">
        <v>0</v>
      </c>
      <c r="G109" s="303">
        <f t="shared" si="24"/>
        <v>0</v>
      </c>
      <c r="H109" s="303">
        <v>0</v>
      </c>
      <c r="I109" s="303">
        <v>0</v>
      </c>
      <c r="J109" s="303">
        <f t="shared" si="25"/>
        <v>0</v>
      </c>
      <c r="K109" s="303">
        <v>0</v>
      </c>
      <c r="L109" s="303">
        <v>0</v>
      </c>
      <c r="M109" s="303">
        <v>0</v>
      </c>
      <c r="N109" s="303">
        <v>0</v>
      </c>
      <c r="O109" s="303">
        <v>0</v>
      </c>
      <c r="P109" s="303">
        <f t="shared" si="31"/>
        <v>0</v>
      </c>
      <c r="Q109" s="303">
        <f t="shared" si="32"/>
        <v>0</v>
      </c>
      <c r="R109" s="303">
        <f t="shared" si="33"/>
        <v>0</v>
      </c>
      <c r="S109" s="303">
        <v>0</v>
      </c>
      <c r="T109" s="303">
        <v>0</v>
      </c>
      <c r="U109" s="303">
        <v>0</v>
      </c>
      <c r="V109" s="303">
        <v>0</v>
      </c>
      <c r="W109" s="89"/>
      <c r="X109" s="133" t="s">
        <v>135</v>
      </c>
      <c r="Y109" s="303">
        <v>0</v>
      </c>
      <c r="Z109" s="303">
        <v>0</v>
      </c>
      <c r="AA109" s="303">
        <v>0</v>
      </c>
      <c r="AB109" s="303">
        <v>0</v>
      </c>
      <c r="AC109" s="303">
        <v>0</v>
      </c>
      <c r="AD109" s="303">
        <v>0</v>
      </c>
      <c r="AE109" s="303">
        <f t="shared" si="34"/>
        <v>0</v>
      </c>
      <c r="AF109" s="310">
        <f t="shared" si="35"/>
        <v>0</v>
      </c>
      <c r="AG109" s="310">
        <f t="shared" si="36"/>
        <v>0</v>
      </c>
      <c r="AH109" s="310">
        <v>0</v>
      </c>
      <c r="AI109" s="310">
        <v>0</v>
      </c>
      <c r="AJ109" s="310">
        <v>0</v>
      </c>
      <c r="AK109" s="310">
        <v>0</v>
      </c>
      <c r="AL109" s="310">
        <v>0</v>
      </c>
      <c r="AM109" s="310">
        <v>0</v>
      </c>
      <c r="AN109" s="310">
        <v>0</v>
      </c>
      <c r="AO109" s="310">
        <v>0</v>
      </c>
      <c r="AP109" s="310">
        <v>0</v>
      </c>
      <c r="AQ109" s="310">
        <v>0</v>
      </c>
    </row>
    <row r="110" spans="1:43" s="2" customFormat="1" ht="14.4" customHeight="1">
      <c r="A110" s="214" t="s">
        <v>100</v>
      </c>
      <c r="B110" s="133" t="s">
        <v>133</v>
      </c>
      <c r="C110" s="303">
        <v>2</v>
      </c>
      <c r="D110" s="303">
        <f t="shared" si="23"/>
        <v>185</v>
      </c>
      <c r="E110" s="303">
        <v>91</v>
      </c>
      <c r="F110" s="303">
        <v>94</v>
      </c>
      <c r="G110" s="303">
        <f t="shared" si="24"/>
        <v>45</v>
      </c>
      <c r="H110" s="303">
        <v>16</v>
      </c>
      <c r="I110" s="303">
        <v>29</v>
      </c>
      <c r="J110" s="303">
        <f t="shared" si="25"/>
        <v>75</v>
      </c>
      <c r="K110" s="303">
        <v>36</v>
      </c>
      <c r="L110" s="303">
        <v>0</v>
      </c>
      <c r="M110" s="303">
        <v>27</v>
      </c>
      <c r="N110" s="303">
        <v>9</v>
      </c>
      <c r="O110" s="303">
        <v>3</v>
      </c>
      <c r="P110" s="303">
        <f t="shared" si="31"/>
        <v>2435</v>
      </c>
      <c r="Q110" s="303">
        <f t="shared" si="32"/>
        <v>1493</v>
      </c>
      <c r="R110" s="303">
        <f t="shared" si="33"/>
        <v>942</v>
      </c>
      <c r="S110" s="303">
        <v>507</v>
      </c>
      <c r="T110" s="303">
        <v>732</v>
      </c>
      <c r="U110" s="303">
        <v>0</v>
      </c>
      <c r="V110" s="303">
        <v>0</v>
      </c>
      <c r="W110" s="214" t="s">
        <v>100</v>
      </c>
      <c r="X110" s="133" t="s">
        <v>133</v>
      </c>
      <c r="Y110" s="303">
        <v>707</v>
      </c>
      <c r="Z110" s="303">
        <v>168</v>
      </c>
      <c r="AA110" s="303">
        <v>254</v>
      </c>
      <c r="AB110" s="303">
        <v>22</v>
      </c>
      <c r="AC110" s="303">
        <v>25</v>
      </c>
      <c r="AD110" s="303">
        <v>20</v>
      </c>
      <c r="AE110" s="303">
        <f t="shared" si="34"/>
        <v>795</v>
      </c>
      <c r="AF110" s="310">
        <f t="shared" si="35"/>
        <v>469</v>
      </c>
      <c r="AG110" s="310">
        <f t="shared" si="36"/>
        <v>326</v>
      </c>
      <c r="AH110" s="310">
        <v>158</v>
      </c>
      <c r="AI110" s="310">
        <v>271</v>
      </c>
      <c r="AJ110" s="310">
        <v>0</v>
      </c>
      <c r="AK110" s="310">
        <v>0</v>
      </c>
      <c r="AL110" s="310">
        <v>223</v>
      </c>
      <c r="AM110" s="310">
        <v>46</v>
      </c>
      <c r="AN110" s="310">
        <v>85</v>
      </c>
      <c r="AO110" s="310">
        <v>7</v>
      </c>
      <c r="AP110" s="310">
        <v>3</v>
      </c>
      <c r="AQ110" s="310">
        <v>2</v>
      </c>
    </row>
    <row r="111" spans="1:43" s="2" customFormat="1" ht="14.4" customHeight="1">
      <c r="A111" s="89"/>
      <c r="B111" s="133" t="s">
        <v>136</v>
      </c>
      <c r="C111" s="303">
        <v>0</v>
      </c>
      <c r="D111" s="303">
        <f t="shared" si="23"/>
        <v>0</v>
      </c>
      <c r="E111" s="303">
        <v>0</v>
      </c>
      <c r="F111" s="303">
        <v>0</v>
      </c>
      <c r="G111" s="303">
        <f t="shared" si="24"/>
        <v>0</v>
      </c>
      <c r="H111" s="303">
        <v>0</v>
      </c>
      <c r="I111" s="303">
        <v>0</v>
      </c>
      <c r="J111" s="303">
        <f t="shared" si="25"/>
        <v>0</v>
      </c>
      <c r="K111" s="303">
        <v>0</v>
      </c>
      <c r="L111" s="303">
        <v>0</v>
      </c>
      <c r="M111" s="303">
        <v>0</v>
      </c>
      <c r="N111" s="303">
        <v>0</v>
      </c>
      <c r="O111" s="303">
        <v>0</v>
      </c>
      <c r="P111" s="303">
        <f t="shared" si="31"/>
        <v>0</v>
      </c>
      <c r="Q111" s="303">
        <f t="shared" si="32"/>
        <v>0</v>
      </c>
      <c r="R111" s="303">
        <f t="shared" si="33"/>
        <v>0</v>
      </c>
      <c r="S111" s="303">
        <v>0</v>
      </c>
      <c r="T111" s="303">
        <v>0</v>
      </c>
      <c r="U111" s="303">
        <v>0</v>
      </c>
      <c r="V111" s="303">
        <v>0</v>
      </c>
      <c r="W111" s="89"/>
      <c r="X111" s="133" t="s">
        <v>136</v>
      </c>
      <c r="Y111" s="303">
        <v>0</v>
      </c>
      <c r="Z111" s="303">
        <v>0</v>
      </c>
      <c r="AA111" s="303">
        <v>0</v>
      </c>
      <c r="AB111" s="303">
        <v>0</v>
      </c>
      <c r="AC111" s="303">
        <v>0</v>
      </c>
      <c r="AD111" s="303">
        <v>0</v>
      </c>
      <c r="AE111" s="303">
        <f t="shared" si="34"/>
        <v>0</v>
      </c>
      <c r="AF111" s="310">
        <f t="shared" si="35"/>
        <v>0</v>
      </c>
      <c r="AG111" s="310">
        <f t="shared" si="36"/>
        <v>0</v>
      </c>
      <c r="AH111" s="310">
        <v>0</v>
      </c>
      <c r="AI111" s="310">
        <v>0</v>
      </c>
      <c r="AJ111" s="310">
        <v>0</v>
      </c>
      <c r="AK111" s="310">
        <v>0</v>
      </c>
      <c r="AL111" s="310">
        <v>0</v>
      </c>
      <c r="AM111" s="310">
        <v>0</v>
      </c>
      <c r="AN111" s="310">
        <v>0</v>
      </c>
      <c r="AO111" s="310">
        <v>0</v>
      </c>
      <c r="AP111" s="310">
        <v>0</v>
      </c>
      <c r="AQ111" s="310">
        <v>0</v>
      </c>
    </row>
    <row r="112" spans="1:43" s="2" customFormat="1" ht="14.4" customHeight="1">
      <c r="A112" s="89"/>
      <c r="B112" s="133" t="s">
        <v>135</v>
      </c>
      <c r="C112" s="303">
        <v>0</v>
      </c>
      <c r="D112" s="303">
        <f t="shared" si="23"/>
        <v>0</v>
      </c>
      <c r="E112" s="303">
        <v>0</v>
      </c>
      <c r="F112" s="303">
        <v>0</v>
      </c>
      <c r="G112" s="303">
        <f t="shared" si="24"/>
        <v>0</v>
      </c>
      <c r="H112" s="303">
        <v>0</v>
      </c>
      <c r="I112" s="303">
        <v>0</v>
      </c>
      <c r="J112" s="303">
        <f t="shared" si="25"/>
        <v>0</v>
      </c>
      <c r="K112" s="303">
        <v>0</v>
      </c>
      <c r="L112" s="303">
        <v>0</v>
      </c>
      <c r="M112" s="303">
        <v>0</v>
      </c>
      <c r="N112" s="303">
        <v>0</v>
      </c>
      <c r="O112" s="303">
        <v>0</v>
      </c>
      <c r="P112" s="303">
        <f t="shared" si="31"/>
        <v>0</v>
      </c>
      <c r="Q112" s="303">
        <f t="shared" si="32"/>
        <v>0</v>
      </c>
      <c r="R112" s="303">
        <f t="shared" si="33"/>
        <v>0</v>
      </c>
      <c r="S112" s="303">
        <v>0</v>
      </c>
      <c r="T112" s="303">
        <v>0</v>
      </c>
      <c r="U112" s="303">
        <v>0</v>
      </c>
      <c r="V112" s="303">
        <v>0</v>
      </c>
      <c r="W112" s="89"/>
      <c r="X112" s="133" t="s">
        <v>135</v>
      </c>
      <c r="Y112" s="303">
        <v>0</v>
      </c>
      <c r="Z112" s="303">
        <v>0</v>
      </c>
      <c r="AA112" s="303">
        <v>0</v>
      </c>
      <c r="AB112" s="303">
        <v>0</v>
      </c>
      <c r="AC112" s="303">
        <v>0</v>
      </c>
      <c r="AD112" s="303">
        <v>0</v>
      </c>
      <c r="AE112" s="303">
        <f t="shared" si="34"/>
        <v>0</v>
      </c>
      <c r="AF112" s="310">
        <f t="shared" si="35"/>
        <v>0</v>
      </c>
      <c r="AG112" s="310">
        <f t="shared" si="36"/>
        <v>0</v>
      </c>
      <c r="AH112" s="310">
        <v>0</v>
      </c>
      <c r="AI112" s="310">
        <v>0</v>
      </c>
      <c r="AJ112" s="310">
        <v>0</v>
      </c>
      <c r="AK112" s="310">
        <v>0</v>
      </c>
      <c r="AL112" s="310">
        <v>0</v>
      </c>
      <c r="AM112" s="310">
        <v>0</v>
      </c>
      <c r="AN112" s="310">
        <v>0</v>
      </c>
      <c r="AO112" s="310">
        <v>0</v>
      </c>
      <c r="AP112" s="310">
        <v>0</v>
      </c>
      <c r="AQ112" s="310">
        <v>0</v>
      </c>
    </row>
    <row r="113" spans="1:43" s="2" customFormat="1" ht="14.4" customHeight="1">
      <c r="A113" s="214" t="s">
        <v>78</v>
      </c>
      <c r="B113" s="133" t="s">
        <v>133</v>
      </c>
      <c r="C113" s="303">
        <v>1</v>
      </c>
      <c r="D113" s="303">
        <f t="shared" si="23"/>
        <v>76</v>
      </c>
      <c r="E113" s="303">
        <v>32</v>
      </c>
      <c r="F113" s="303">
        <v>44</v>
      </c>
      <c r="G113" s="303">
        <f t="shared" si="24"/>
        <v>18</v>
      </c>
      <c r="H113" s="303">
        <v>9</v>
      </c>
      <c r="I113" s="303">
        <v>9</v>
      </c>
      <c r="J113" s="303">
        <f t="shared" si="25"/>
        <v>30</v>
      </c>
      <c r="K113" s="303">
        <v>30</v>
      </c>
      <c r="L113" s="303">
        <v>0</v>
      </c>
      <c r="M113" s="303">
        <v>0</v>
      </c>
      <c r="N113" s="303">
        <v>0</v>
      </c>
      <c r="O113" s="303">
        <v>0</v>
      </c>
      <c r="P113" s="303">
        <f t="shared" si="31"/>
        <v>879</v>
      </c>
      <c r="Q113" s="303">
        <f t="shared" si="32"/>
        <v>486</v>
      </c>
      <c r="R113" s="303">
        <f t="shared" si="33"/>
        <v>393</v>
      </c>
      <c r="S113" s="303">
        <v>486</v>
      </c>
      <c r="T113" s="303">
        <v>393</v>
      </c>
      <c r="U113" s="303">
        <v>0</v>
      </c>
      <c r="V113" s="303">
        <v>0</v>
      </c>
      <c r="W113" s="214" t="s">
        <v>78</v>
      </c>
      <c r="X113" s="133" t="s">
        <v>133</v>
      </c>
      <c r="Y113" s="303">
        <v>0</v>
      </c>
      <c r="Z113" s="303">
        <v>0</v>
      </c>
      <c r="AA113" s="303">
        <v>0</v>
      </c>
      <c r="AB113" s="303">
        <v>0</v>
      </c>
      <c r="AC113" s="303">
        <v>0</v>
      </c>
      <c r="AD113" s="303">
        <v>0</v>
      </c>
      <c r="AE113" s="303">
        <f t="shared" si="34"/>
        <v>333</v>
      </c>
      <c r="AF113" s="310">
        <f t="shared" si="35"/>
        <v>166</v>
      </c>
      <c r="AG113" s="310">
        <f t="shared" si="36"/>
        <v>167</v>
      </c>
      <c r="AH113" s="310">
        <v>166</v>
      </c>
      <c r="AI113" s="310">
        <v>167</v>
      </c>
      <c r="AJ113" s="310">
        <v>0</v>
      </c>
      <c r="AK113" s="310">
        <v>0</v>
      </c>
      <c r="AL113" s="310">
        <v>0</v>
      </c>
      <c r="AM113" s="310">
        <v>0</v>
      </c>
      <c r="AN113" s="310">
        <v>0</v>
      </c>
      <c r="AO113" s="310">
        <v>0</v>
      </c>
      <c r="AP113" s="310">
        <v>0</v>
      </c>
      <c r="AQ113" s="310">
        <v>0</v>
      </c>
    </row>
    <row r="114" spans="1:43" s="2" customFormat="1" ht="14.4" customHeight="1">
      <c r="A114" s="89"/>
      <c r="B114" s="133" t="s">
        <v>136</v>
      </c>
      <c r="C114" s="303">
        <v>0</v>
      </c>
      <c r="D114" s="303">
        <f t="shared" si="23"/>
        <v>0</v>
      </c>
      <c r="E114" s="303">
        <v>0</v>
      </c>
      <c r="F114" s="303">
        <v>0</v>
      </c>
      <c r="G114" s="303">
        <f t="shared" si="24"/>
        <v>0</v>
      </c>
      <c r="H114" s="303">
        <v>0</v>
      </c>
      <c r="I114" s="303">
        <v>0</v>
      </c>
      <c r="J114" s="303">
        <f t="shared" si="25"/>
        <v>0</v>
      </c>
      <c r="K114" s="303">
        <v>0</v>
      </c>
      <c r="L114" s="303">
        <v>0</v>
      </c>
      <c r="M114" s="303">
        <v>0</v>
      </c>
      <c r="N114" s="303">
        <v>0</v>
      </c>
      <c r="O114" s="303">
        <v>0</v>
      </c>
      <c r="P114" s="303">
        <f t="shared" si="31"/>
        <v>0</v>
      </c>
      <c r="Q114" s="303">
        <f t="shared" si="32"/>
        <v>0</v>
      </c>
      <c r="R114" s="303">
        <f t="shared" si="33"/>
        <v>0</v>
      </c>
      <c r="S114" s="303">
        <v>0</v>
      </c>
      <c r="T114" s="303">
        <v>0</v>
      </c>
      <c r="U114" s="303">
        <v>0</v>
      </c>
      <c r="V114" s="303">
        <v>0</v>
      </c>
      <c r="W114" s="89"/>
      <c r="X114" s="133" t="s">
        <v>136</v>
      </c>
      <c r="Y114" s="303">
        <v>0</v>
      </c>
      <c r="Z114" s="303">
        <v>0</v>
      </c>
      <c r="AA114" s="303">
        <v>0</v>
      </c>
      <c r="AB114" s="303">
        <v>0</v>
      </c>
      <c r="AC114" s="303">
        <v>0</v>
      </c>
      <c r="AD114" s="303">
        <v>0</v>
      </c>
      <c r="AE114" s="303">
        <f t="shared" si="34"/>
        <v>0</v>
      </c>
      <c r="AF114" s="310">
        <f t="shared" si="35"/>
        <v>0</v>
      </c>
      <c r="AG114" s="310">
        <f t="shared" si="36"/>
        <v>0</v>
      </c>
      <c r="AH114" s="310">
        <v>0</v>
      </c>
      <c r="AI114" s="310">
        <v>0</v>
      </c>
      <c r="AJ114" s="310">
        <v>0</v>
      </c>
      <c r="AK114" s="310">
        <v>0</v>
      </c>
      <c r="AL114" s="310">
        <v>0</v>
      </c>
      <c r="AM114" s="310">
        <v>0</v>
      </c>
      <c r="AN114" s="310">
        <v>0</v>
      </c>
      <c r="AO114" s="310">
        <v>0</v>
      </c>
      <c r="AP114" s="310">
        <v>0</v>
      </c>
      <c r="AQ114" s="310">
        <v>0</v>
      </c>
    </row>
    <row r="115" spans="1:43" s="2" customFormat="1" ht="14.4" customHeight="1">
      <c r="A115" s="89"/>
      <c r="B115" s="133" t="s">
        <v>135</v>
      </c>
      <c r="C115" s="303">
        <v>0</v>
      </c>
      <c r="D115" s="303">
        <f t="shared" si="23"/>
        <v>0</v>
      </c>
      <c r="E115" s="303">
        <v>0</v>
      </c>
      <c r="F115" s="303">
        <v>0</v>
      </c>
      <c r="G115" s="303">
        <f t="shared" si="24"/>
        <v>0</v>
      </c>
      <c r="H115" s="303">
        <v>0</v>
      </c>
      <c r="I115" s="303">
        <v>0</v>
      </c>
      <c r="J115" s="303">
        <f t="shared" si="25"/>
        <v>0</v>
      </c>
      <c r="K115" s="303">
        <v>0</v>
      </c>
      <c r="L115" s="303">
        <v>0</v>
      </c>
      <c r="M115" s="303">
        <v>0</v>
      </c>
      <c r="N115" s="303">
        <v>0</v>
      </c>
      <c r="O115" s="303">
        <v>0</v>
      </c>
      <c r="P115" s="303">
        <f t="shared" si="31"/>
        <v>0</v>
      </c>
      <c r="Q115" s="303">
        <f t="shared" si="32"/>
        <v>0</v>
      </c>
      <c r="R115" s="303">
        <f t="shared" si="33"/>
        <v>0</v>
      </c>
      <c r="S115" s="303">
        <v>0</v>
      </c>
      <c r="T115" s="303">
        <v>0</v>
      </c>
      <c r="U115" s="303">
        <v>0</v>
      </c>
      <c r="V115" s="303">
        <v>0</v>
      </c>
      <c r="W115" s="89"/>
      <c r="X115" s="133" t="s">
        <v>135</v>
      </c>
      <c r="Y115" s="303">
        <v>0</v>
      </c>
      <c r="Z115" s="303">
        <v>0</v>
      </c>
      <c r="AA115" s="303">
        <v>0</v>
      </c>
      <c r="AB115" s="303">
        <v>0</v>
      </c>
      <c r="AC115" s="303">
        <v>0</v>
      </c>
      <c r="AD115" s="303">
        <v>0</v>
      </c>
      <c r="AE115" s="303">
        <f t="shared" si="34"/>
        <v>0</v>
      </c>
      <c r="AF115" s="310">
        <f t="shared" si="35"/>
        <v>0</v>
      </c>
      <c r="AG115" s="310">
        <f t="shared" si="36"/>
        <v>0</v>
      </c>
      <c r="AH115" s="310">
        <v>0</v>
      </c>
      <c r="AI115" s="310">
        <v>0</v>
      </c>
      <c r="AJ115" s="310">
        <v>0</v>
      </c>
      <c r="AK115" s="310">
        <v>0</v>
      </c>
      <c r="AL115" s="310">
        <v>0</v>
      </c>
      <c r="AM115" s="310">
        <v>0</v>
      </c>
      <c r="AN115" s="310">
        <v>0</v>
      </c>
      <c r="AO115" s="310">
        <v>0</v>
      </c>
      <c r="AP115" s="310">
        <v>0</v>
      </c>
      <c r="AQ115" s="310">
        <v>0</v>
      </c>
    </row>
    <row r="116" spans="1:43" s="2" customFormat="1" ht="14.4" customHeight="1">
      <c r="A116" s="214" t="s">
        <v>101</v>
      </c>
      <c r="B116" s="133" t="s">
        <v>133</v>
      </c>
      <c r="C116" s="303">
        <v>1</v>
      </c>
      <c r="D116" s="303">
        <f t="shared" si="23"/>
        <v>90</v>
      </c>
      <c r="E116" s="303">
        <v>34</v>
      </c>
      <c r="F116" s="303">
        <v>56</v>
      </c>
      <c r="G116" s="303">
        <f t="shared" si="24"/>
        <v>22</v>
      </c>
      <c r="H116" s="303">
        <v>6</v>
      </c>
      <c r="I116" s="303">
        <v>16</v>
      </c>
      <c r="J116" s="303">
        <f t="shared" si="25"/>
        <v>15</v>
      </c>
      <c r="K116" s="303">
        <v>15</v>
      </c>
      <c r="L116" s="303">
        <v>0</v>
      </c>
      <c r="M116" s="303">
        <v>0</v>
      </c>
      <c r="N116" s="303">
        <v>0</v>
      </c>
      <c r="O116" s="303">
        <v>0</v>
      </c>
      <c r="P116" s="303">
        <f t="shared" si="31"/>
        <v>377</v>
      </c>
      <c r="Q116" s="303">
        <f t="shared" si="32"/>
        <v>207</v>
      </c>
      <c r="R116" s="303">
        <f t="shared" si="33"/>
        <v>170</v>
      </c>
      <c r="S116" s="303">
        <v>207</v>
      </c>
      <c r="T116" s="303">
        <v>170</v>
      </c>
      <c r="U116" s="303">
        <v>0</v>
      </c>
      <c r="V116" s="303">
        <v>0</v>
      </c>
      <c r="W116" s="214" t="s">
        <v>101</v>
      </c>
      <c r="X116" s="133" t="s">
        <v>133</v>
      </c>
      <c r="Y116" s="303">
        <v>0</v>
      </c>
      <c r="Z116" s="303">
        <v>0</v>
      </c>
      <c r="AA116" s="303">
        <v>0</v>
      </c>
      <c r="AB116" s="303">
        <v>0</v>
      </c>
      <c r="AC116" s="303">
        <v>0</v>
      </c>
      <c r="AD116" s="303">
        <v>0</v>
      </c>
      <c r="AE116" s="303">
        <f t="shared" si="34"/>
        <v>125</v>
      </c>
      <c r="AF116" s="310">
        <f t="shared" si="35"/>
        <v>75</v>
      </c>
      <c r="AG116" s="310">
        <f t="shared" si="36"/>
        <v>50</v>
      </c>
      <c r="AH116" s="310">
        <v>75</v>
      </c>
      <c r="AI116" s="310">
        <v>50</v>
      </c>
      <c r="AJ116" s="310">
        <v>0</v>
      </c>
      <c r="AK116" s="310">
        <v>0</v>
      </c>
      <c r="AL116" s="310">
        <v>0</v>
      </c>
      <c r="AM116" s="310">
        <v>0</v>
      </c>
      <c r="AN116" s="310">
        <v>0</v>
      </c>
      <c r="AO116" s="310">
        <v>0</v>
      </c>
      <c r="AP116" s="310">
        <v>0</v>
      </c>
      <c r="AQ116" s="310">
        <v>0</v>
      </c>
    </row>
    <row r="117" spans="1:43" s="2" customFormat="1" ht="14.4" customHeight="1">
      <c r="A117" s="89"/>
      <c r="B117" s="133" t="s">
        <v>136</v>
      </c>
      <c r="C117" s="303">
        <v>0</v>
      </c>
      <c r="D117" s="303">
        <f t="shared" si="23"/>
        <v>0</v>
      </c>
      <c r="E117" s="303">
        <v>0</v>
      </c>
      <c r="F117" s="303">
        <v>0</v>
      </c>
      <c r="G117" s="303">
        <f t="shared" si="24"/>
        <v>0</v>
      </c>
      <c r="H117" s="303">
        <v>0</v>
      </c>
      <c r="I117" s="303">
        <v>0</v>
      </c>
      <c r="J117" s="303">
        <f t="shared" si="25"/>
        <v>0</v>
      </c>
      <c r="K117" s="303">
        <v>0</v>
      </c>
      <c r="L117" s="303">
        <v>0</v>
      </c>
      <c r="M117" s="303">
        <v>0</v>
      </c>
      <c r="N117" s="303">
        <v>0</v>
      </c>
      <c r="O117" s="303">
        <v>0</v>
      </c>
      <c r="P117" s="303">
        <f t="shared" si="31"/>
        <v>0</v>
      </c>
      <c r="Q117" s="303">
        <f t="shared" si="32"/>
        <v>0</v>
      </c>
      <c r="R117" s="303">
        <f t="shared" si="33"/>
        <v>0</v>
      </c>
      <c r="S117" s="303">
        <v>0</v>
      </c>
      <c r="T117" s="303">
        <v>0</v>
      </c>
      <c r="U117" s="303">
        <v>0</v>
      </c>
      <c r="V117" s="303">
        <v>0</v>
      </c>
      <c r="W117" s="89"/>
      <c r="X117" s="133" t="s">
        <v>136</v>
      </c>
      <c r="Y117" s="303">
        <v>0</v>
      </c>
      <c r="Z117" s="303">
        <v>0</v>
      </c>
      <c r="AA117" s="303">
        <v>0</v>
      </c>
      <c r="AB117" s="303">
        <v>0</v>
      </c>
      <c r="AC117" s="303">
        <v>0</v>
      </c>
      <c r="AD117" s="303">
        <v>0</v>
      </c>
      <c r="AE117" s="303">
        <f t="shared" si="34"/>
        <v>0</v>
      </c>
      <c r="AF117" s="310">
        <f t="shared" si="35"/>
        <v>0</v>
      </c>
      <c r="AG117" s="310">
        <f t="shared" si="36"/>
        <v>0</v>
      </c>
      <c r="AH117" s="310">
        <v>0</v>
      </c>
      <c r="AI117" s="310">
        <v>0</v>
      </c>
      <c r="AJ117" s="310">
        <v>0</v>
      </c>
      <c r="AK117" s="310">
        <v>0</v>
      </c>
      <c r="AL117" s="310">
        <v>0</v>
      </c>
      <c r="AM117" s="310">
        <v>0</v>
      </c>
      <c r="AN117" s="310">
        <v>0</v>
      </c>
      <c r="AO117" s="310">
        <v>0</v>
      </c>
      <c r="AP117" s="310">
        <v>0</v>
      </c>
      <c r="AQ117" s="310">
        <v>0</v>
      </c>
    </row>
    <row r="118" spans="1:43" s="2" customFormat="1" ht="14.4" customHeight="1">
      <c r="A118" s="89"/>
      <c r="B118" s="133" t="s">
        <v>135</v>
      </c>
      <c r="C118" s="303">
        <v>0</v>
      </c>
      <c r="D118" s="303">
        <f t="shared" si="23"/>
        <v>0</v>
      </c>
      <c r="E118" s="303">
        <v>0</v>
      </c>
      <c r="F118" s="303">
        <v>0</v>
      </c>
      <c r="G118" s="303">
        <f t="shared" si="24"/>
        <v>0</v>
      </c>
      <c r="H118" s="303">
        <v>0</v>
      </c>
      <c r="I118" s="303">
        <v>0</v>
      </c>
      <c r="J118" s="303">
        <f t="shared" si="25"/>
        <v>0</v>
      </c>
      <c r="K118" s="303">
        <v>0</v>
      </c>
      <c r="L118" s="303">
        <v>0</v>
      </c>
      <c r="M118" s="303">
        <v>0</v>
      </c>
      <c r="N118" s="303">
        <v>0</v>
      </c>
      <c r="O118" s="303">
        <v>0</v>
      </c>
      <c r="P118" s="303">
        <f t="shared" si="31"/>
        <v>0</v>
      </c>
      <c r="Q118" s="303">
        <f t="shared" si="32"/>
        <v>0</v>
      </c>
      <c r="R118" s="303">
        <f t="shared" si="33"/>
        <v>0</v>
      </c>
      <c r="S118" s="303">
        <v>0</v>
      </c>
      <c r="T118" s="303">
        <v>0</v>
      </c>
      <c r="U118" s="303">
        <v>0</v>
      </c>
      <c r="V118" s="303">
        <v>0</v>
      </c>
      <c r="W118" s="89"/>
      <c r="X118" s="133" t="s">
        <v>135</v>
      </c>
      <c r="Y118" s="303">
        <v>0</v>
      </c>
      <c r="Z118" s="303">
        <v>0</v>
      </c>
      <c r="AA118" s="303">
        <v>0</v>
      </c>
      <c r="AB118" s="303">
        <v>0</v>
      </c>
      <c r="AC118" s="303">
        <v>0</v>
      </c>
      <c r="AD118" s="303">
        <v>0</v>
      </c>
      <c r="AE118" s="303">
        <f t="shared" si="34"/>
        <v>0</v>
      </c>
      <c r="AF118" s="310">
        <f t="shared" si="35"/>
        <v>0</v>
      </c>
      <c r="AG118" s="310">
        <f t="shared" si="36"/>
        <v>0</v>
      </c>
      <c r="AH118" s="310">
        <v>0</v>
      </c>
      <c r="AI118" s="310">
        <v>0</v>
      </c>
      <c r="AJ118" s="310">
        <v>0</v>
      </c>
      <c r="AK118" s="310">
        <v>0</v>
      </c>
      <c r="AL118" s="310">
        <v>0</v>
      </c>
      <c r="AM118" s="310">
        <v>0</v>
      </c>
      <c r="AN118" s="310">
        <v>0</v>
      </c>
      <c r="AO118" s="310">
        <v>0</v>
      </c>
      <c r="AP118" s="310">
        <v>0</v>
      </c>
      <c r="AQ118" s="310">
        <v>0</v>
      </c>
    </row>
    <row r="119" spans="1:43" s="2" customFormat="1" ht="14.4" customHeight="1">
      <c r="A119" s="214" t="s">
        <v>79</v>
      </c>
      <c r="B119" s="133" t="s">
        <v>133</v>
      </c>
      <c r="C119" s="303">
        <v>0</v>
      </c>
      <c r="D119" s="303">
        <f t="shared" si="23"/>
        <v>0</v>
      </c>
      <c r="E119" s="303">
        <v>0</v>
      </c>
      <c r="F119" s="303">
        <v>0</v>
      </c>
      <c r="G119" s="303">
        <f t="shared" si="24"/>
        <v>0</v>
      </c>
      <c r="H119" s="303">
        <v>0</v>
      </c>
      <c r="I119" s="303">
        <v>0</v>
      </c>
      <c r="J119" s="303">
        <f t="shared" si="25"/>
        <v>0</v>
      </c>
      <c r="K119" s="303">
        <v>0</v>
      </c>
      <c r="L119" s="303">
        <v>0</v>
      </c>
      <c r="M119" s="303">
        <v>0</v>
      </c>
      <c r="N119" s="303">
        <v>0</v>
      </c>
      <c r="O119" s="303">
        <v>0</v>
      </c>
      <c r="P119" s="303">
        <f t="shared" si="31"/>
        <v>0</v>
      </c>
      <c r="Q119" s="303">
        <f t="shared" si="32"/>
        <v>0</v>
      </c>
      <c r="R119" s="303">
        <f t="shared" si="33"/>
        <v>0</v>
      </c>
      <c r="S119" s="303">
        <v>0</v>
      </c>
      <c r="T119" s="303">
        <v>0</v>
      </c>
      <c r="U119" s="303">
        <v>0</v>
      </c>
      <c r="V119" s="303">
        <v>0</v>
      </c>
      <c r="W119" s="214" t="s">
        <v>79</v>
      </c>
      <c r="X119" s="133" t="s">
        <v>133</v>
      </c>
      <c r="Y119" s="303">
        <v>0</v>
      </c>
      <c r="Z119" s="303">
        <v>0</v>
      </c>
      <c r="AA119" s="303">
        <v>0</v>
      </c>
      <c r="AB119" s="303">
        <v>0</v>
      </c>
      <c r="AC119" s="303">
        <v>0</v>
      </c>
      <c r="AD119" s="303">
        <v>0</v>
      </c>
      <c r="AE119" s="303">
        <f t="shared" si="34"/>
        <v>0</v>
      </c>
      <c r="AF119" s="310">
        <f t="shared" si="35"/>
        <v>0</v>
      </c>
      <c r="AG119" s="310">
        <f t="shared" si="36"/>
        <v>0</v>
      </c>
      <c r="AH119" s="310">
        <v>0</v>
      </c>
      <c r="AI119" s="310">
        <v>0</v>
      </c>
      <c r="AJ119" s="310">
        <v>0</v>
      </c>
      <c r="AK119" s="310">
        <v>0</v>
      </c>
      <c r="AL119" s="310">
        <v>0</v>
      </c>
      <c r="AM119" s="310">
        <v>0</v>
      </c>
      <c r="AN119" s="310">
        <v>0</v>
      </c>
      <c r="AO119" s="310">
        <v>0</v>
      </c>
      <c r="AP119" s="310">
        <v>0</v>
      </c>
      <c r="AQ119" s="310">
        <v>0</v>
      </c>
    </row>
    <row r="120" spans="1:43" s="2" customFormat="1" ht="14.4" customHeight="1">
      <c r="A120" s="89"/>
      <c r="B120" s="133" t="s">
        <v>136</v>
      </c>
      <c r="C120" s="303">
        <v>0</v>
      </c>
      <c r="D120" s="303">
        <f t="shared" si="23"/>
        <v>0</v>
      </c>
      <c r="E120" s="303">
        <v>0</v>
      </c>
      <c r="F120" s="303">
        <v>0</v>
      </c>
      <c r="G120" s="303">
        <f t="shared" si="24"/>
        <v>0</v>
      </c>
      <c r="H120" s="303">
        <v>0</v>
      </c>
      <c r="I120" s="303">
        <v>0</v>
      </c>
      <c r="J120" s="303">
        <f t="shared" si="25"/>
        <v>0</v>
      </c>
      <c r="K120" s="303">
        <v>0</v>
      </c>
      <c r="L120" s="303">
        <v>0</v>
      </c>
      <c r="M120" s="303">
        <v>0</v>
      </c>
      <c r="N120" s="303">
        <v>0</v>
      </c>
      <c r="O120" s="303">
        <v>0</v>
      </c>
      <c r="P120" s="303">
        <f t="shared" si="31"/>
        <v>0</v>
      </c>
      <c r="Q120" s="303">
        <f t="shared" si="32"/>
        <v>0</v>
      </c>
      <c r="R120" s="303">
        <f t="shared" si="33"/>
        <v>0</v>
      </c>
      <c r="S120" s="303">
        <v>0</v>
      </c>
      <c r="T120" s="303">
        <v>0</v>
      </c>
      <c r="U120" s="303">
        <v>0</v>
      </c>
      <c r="V120" s="303">
        <v>0</v>
      </c>
      <c r="W120" s="89"/>
      <c r="X120" s="133" t="s">
        <v>136</v>
      </c>
      <c r="Y120" s="303">
        <v>0</v>
      </c>
      <c r="Z120" s="303">
        <v>0</v>
      </c>
      <c r="AA120" s="303">
        <v>0</v>
      </c>
      <c r="AB120" s="303">
        <v>0</v>
      </c>
      <c r="AC120" s="303">
        <v>0</v>
      </c>
      <c r="AD120" s="303">
        <v>0</v>
      </c>
      <c r="AE120" s="303">
        <f t="shared" si="34"/>
        <v>0</v>
      </c>
      <c r="AF120" s="310">
        <f t="shared" si="35"/>
        <v>0</v>
      </c>
      <c r="AG120" s="310">
        <f t="shared" si="36"/>
        <v>0</v>
      </c>
      <c r="AH120" s="310">
        <v>0</v>
      </c>
      <c r="AI120" s="310">
        <v>0</v>
      </c>
      <c r="AJ120" s="310">
        <v>0</v>
      </c>
      <c r="AK120" s="310">
        <v>0</v>
      </c>
      <c r="AL120" s="310">
        <v>0</v>
      </c>
      <c r="AM120" s="310">
        <v>0</v>
      </c>
      <c r="AN120" s="310">
        <v>0</v>
      </c>
      <c r="AO120" s="310">
        <v>0</v>
      </c>
      <c r="AP120" s="310">
        <v>0</v>
      </c>
      <c r="AQ120" s="310">
        <v>0</v>
      </c>
    </row>
    <row r="121" spans="1:43" s="2" customFormat="1" ht="14.4" customHeight="1">
      <c r="A121" s="89"/>
      <c r="B121" s="133" t="s">
        <v>135</v>
      </c>
      <c r="C121" s="303">
        <v>0</v>
      </c>
      <c r="D121" s="303">
        <f t="shared" si="23"/>
        <v>0</v>
      </c>
      <c r="E121" s="303">
        <v>0</v>
      </c>
      <c r="F121" s="303">
        <v>0</v>
      </c>
      <c r="G121" s="303">
        <f t="shared" si="24"/>
        <v>0</v>
      </c>
      <c r="H121" s="303">
        <v>0</v>
      </c>
      <c r="I121" s="303">
        <v>0</v>
      </c>
      <c r="J121" s="303">
        <f t="shared" si="25"/>
        <v>0</v>
      </c>
      <c r="K121" s="303">
        <v>0</v>
      </c>
      <c r="L121" s="303">
        <v>0</v>
      </c>
      <c r="M121" s="303">
        <v>0</v>
      </c>
      <c r="N121" s="303">
        <v>0</v>
      </c>
      <c r="O121" s="303">
        <v>0</v>
      </c>
      <c r="P121" s="303">
        <f t="shared" si="31"/>
        <v>0</v>
      </c>
      <c r="Q121" s="303">
        <f t="shared" si="32"/>
        <v>0</v>
      </c>
      <c r="R121" s="303">
        <f t="shared" si="33"/>
        <v>0</v>
      </c>
      <c r="S121" s="303">
        <v>0</v>
      </c>
      <c r="T121" s="303">
        <v>0</v>
      </c>
      <c r="U121" s="303">
        <v>0</v>
      </c>
      <c r="V121" s="303">
        <v>0</v>
      </c>
      <c r="W121" s="89"/>
      <c r="X121" s="133" t="s">
        <v>135</v>
      </c>
      <c r="Y121" s="303">
        <v>0</v>
      </c>
      <c r="Z121" s="303">
        <v>0</v>
      </c>
      <c r="AA121" s="303">
        <v>0</v>
      </c>
      <c r="AB121" s="303">
        <v>0</v>
      </c>
      <c r="AC121" s="303">
        <v>0</v>
      </c>
      <c r="AD121" s="303">
        <v>0</v>
      </c>
      <c r="AE121" s="303">
        <f t="shared" si="34"/>
        <v>0</v>
      </c>
      <c r="AF121" s="310">
        <f t="shared" si="35"/>
        <v>0</v>
      </c>
      <c r="AG121" s="310">
        <f t="shared" si="36"/>
        <v>0</v>
      </c>
      <c r="AH121" s="310">
        <v>0</v>
      </c>
      <c r="AI121" s="310">
        <v>0</v>
      </c>
      <c r="AJ121" s="310">
        <v>0</v>
      </c>
      <c r="AK121" s="310">
        <v>0</v>
      </c>
      <c r="AL121" s="310">
        <v>0</v>
      </c>
      <c r="AM121" s="310">
        <v>0</v>
      </c>
      <c r="AN121" s="310">
        <v>0</v>
      </c>
      <c r="AO121" s="310">
        <v>0</v>
      </c>
      <c r="AP121" s="310">
        <v>0</v>
      </c>
      <c r="AQ121" s="310">
        <v>0</v>
      </c>
    </row>
    <row r="122" spans="1:43" s="2" customFormat="1" ht="14.4" customHeight="1">
      <c r="A122" s="214" t="s">
        <v>80</v>
      </c>
      <c r="B122" s="133" t="s">
        <v>133</v>
      </c>
      <c r="C122" s="303">
        <v>0</v>
      </c>
      <c r="D122" s="303">
        <f t="shared" si="23"/>
        <v>0</v>
      </c>
      <c r="E122" s="303">
        <v>0</v>
      </c>
      <c r="F122" s="303">
        <v>0</v>
      </c>
      <c r="G122" s="303">
        <f t="shared" si="24"/>
        <v>0</v>
      </c>
      <c r="H122" s="303">
        <v>0</v>
      </c>
      <c r="I122" s="303">
        <v>0</v>
      </c>
      <c r="J122" s="303">
        <f t="shared" si="25"/>
        <v>0</v>
      </c>
      <c r="K122" s="303">
        <v>0</v>
      </c>
      <c r="L122" s="303">
        <v>0</v>
      </c>
      <c r="M122" s="303">
        <v>0</v>
      </c>
      <c r="N122" s="303">
        <v>0</v>
      </c>
      <c r="O122" s="303">
        <v>0</v>
      </c>
      <c r="P122" s="303">
        <f t="shared" si="31"/>
        <v>0</v>
      </c>
      <c r="Q122" s="303">
        <f t="shared" si="32"/>
        <v>0</v>
      </c>
      <c r="R122" s="303">
        <f t="shared" si="33"/>
        <v>0</v>
      </c>
      <c r="S122" s="303">
        <v>0</v>
      </c>
      <c r="T122" s="303">
        <v>0</v>
      </c>
      <c r="U122" s="303">
        <v>0</v>
      </c>
      <c r="V122" s="303">
        <v>0</v>
      </c>
      <c r="W122" s="214" t="s">
        <v>80</v>
      </c>
      <c r="X122" s="133" t="s">
        <v>133</v>
      </c>
      <c r="Y122" s="303">
        <v>0</v>
      </c>
      <c r="Z122" s="303">
        <v>0</v>
      </c>
      <c r="AA122" s="303">
        <v>0</v>
      </c>
      <c r="AB122" s="303">
        <v>0</v>
      </c>
      <c r="AC122" s="303">
        <v>0</v>
      </c>
      <c r="AD122" s="303">
        <v>0</v>
      </c>
      <c r="AE122" s="303">
        <f t="shared" si="34"/>
        <v>0</v>
      </c>
      <c r="AF122" s="310">
        <f t="shared" si="35"/>
        <v>0</v>
      </c>
      <c r="AG122" s="310">
        <f t="shared" si="36"/>
        <v>0</v>
      </c>
      <c r="AH122" s="310">
        <v>0</v>
      </c>
      <c r="AI122" s="310">
        <v>0</v>
      </c>
      <c r="AJ122" s="310">
        <v>0</v>
      </c>
      <c r="AK122" s="310">
        <v>0</v>
      </c>
      <c r="AL122" s="310">
        <v>0</v>
      </c>
      <c r="AM122" s="310">
        <v>0</v>
      </c>
      <c r="AN122" s="310">
        <v>0</v>
      </c>
      <c r="AO122" s="310">
        <v>0</v>
      </c>
      <c r="AP122" s="310">
        <v>0</v>
      </c>
      <c r="AQ122" s="310">
        <v>0</v>
      </c>
    </row>
    <row r="123" spans="1:43" s="2" customFormat="1" ht="14.4" customHeight="1">
      <c r="A123" s="89"/>
      <c r="B123" s="133" t="s">
        <v>136</v>
      </c>
      <c r="C123" s="303">
        <v>0</v>
      </c>
      <c r="D123" s="303">
        <f t="shared" si="23"/>
        <v>0</v>
      </c>
      <c r="E123" s="303">
        <v>0</v>
      </c>
      <c r="F123" s="303">
        <v>0</v>
      </c>
      <c r="G123" s="303">
        <f t="shared" si="24"/>
        <v>0</v>
      </c>
      <c r="H123" s="303">
        <v>0</v>
      </c>
      <c r="I123" s="303">
        <v>0</v>
      </c>
      <c r="J123" s="303">
        <f t="shared" si="25"/>
        <v>0</v>
      </c>
      <c r="K123" s="303">
        <v>0</v>
      </c>
      <c r="L123" s="303">
        <v>0</v>
      </c>
      <c r="M123" s="303">
        <v>0</v>
      </c>
      <c r="N123" s="303">
        <v>0</v>
      </c>
      <c r="O123" s="303">
        <v>0</v>
      </c>
      <c r="P123" s="303">
        <f t="shared" si="31"/>
        <v>0</v>
      </c>
      <c r="Q123" s="303">
        <f t="shared" si="32"/>
        <v>0</v>
      </c>
      <c r="R123" s="303">
        <f t="shared" si="33"/>
        <v>0</v>
      </c>
      <c r="S123" s="303">
        <v>0</v>
      </c>
      <c r="T123" s="303">
        <v>0</v>
      </c>
      <c r="U123" s="303">
        <v>0</v>
      </c>
      <c r="V123" s="303">
        <v>0</v>
      </c>
      <c r="W123" s="89"/>
      <c r="X123" s="133" t="s">
        <v>136</v>
      </c>
      <c r="Y123" s="303">
        <v>0</v>
      </c>
      <c r="Z123" s="303">
        <v>0</v>
      </c>
      <c r="AA123" s="303">
        <v>0</v>
      </c>
      <c r="AB123" s="303">
        <v>0</v>
      </c>
      <c r="AC123" s="303">
        <v>0</v>
      </c>
      <c r="AD123" s="303">
        <v>0</v>
      </c>
      <c r="AE123" s="303">
        <f t="shared" si="34"/>
        <v>0</v>
      </c>
      <c r="AF123" s="310">
        <f t="shared" si="35"/>
        <v>0</v>
      </c>
      <c r="AG123" s="310">
        <f t="shared" si="36"/>
        <v>0</v>
      </c>
      <c r="AH123" s="310">
        <v>0</v>
      </c>
      <c r="AI123" s="310">
        <v>0</v>
      </c>
      <c r="AJ123" s="310">
        <v>0</v>
      </c>
      <c r="AK123" s="310">
        <v>0</v>
      </c>
      <c r="AL123" s="310">
        <v>0</v>
      </c>
      <c r="AM123" s="310">
        <v>0</v>
      </c>
      <c r="AN123" s="310">
        <v>0</v>
      </c>
      <c r="AO123" s="310">
        <v>0</v>
      </c>
      <c r="AP123" s="310">
        <v>0</v>
      </c>
      <c r="AQ123" s="310">
        <v>0</v>
      </c>
    </row>
    <row r="124" spans="1:43" s="2" customFormat="1" ht="14.4" customHeight="1">
      <c r="A124" s="89"/>
      <c r="B124" s="133" t="s">
        <v>135</v>
      </c>
      <c r="C124" s="303">
        <v>0</v>
      </c>
      <c r="D124" s="303">
        <f t="shared" si="23"/>
        <v>0</v>
      </c>
      <c r="E124" s="303">
        <v>0</v>
      </c>
      <c r="F124" s="303">
        <v>0</v>
      </c>
      <c r="G124" s="303">
        <f t="shared" si="24"/>
        <v>0</v>
      </c>
      <c r="H124" s="303">
        <v>0</v>
      </c>
      <c r="I124" s="303">
        <v>0</v>
      </c>
      <c r="J124" s="303">
        <f t="shared" si="25"/>
        <v>0</v>
      </c>
      <c r="K124" s="303">
        <v>0</v>
      </c>
      <c r="L124" s="303">
        <v>0</v>
      </c>
      <c r="M124" s="303">
        <v>0</v>
      </c>
      <c r="N124" s="303">
        <v>0</v>
      </c>
      <c r="O124" s="303">
        <v>0</v>
      </c>
      <c r="P124" s="303">
        <f t="shared" si="31"/>
        <v>0</v>
      </c>
      <c r="Q124" s="303">
        <f t="shared" si="32"/>
        <v>0</v>
      </c>
      <c r="R124" s="303">
        <f t="shared" si="33"/>
        <v>0</v>
      </c>
      <c r="S124" s="303">
        <v>0</v>
      </c>
      <c r="T124" s="303">
        <v>0</v>
      </c>
      <c r="U124" s="303">
        <v>0</v>
      </c>
      <c r="V124" s="303">
        <v>0</v>
      </c>
      <c r="W124" s="89"/>
      <c r="X124" s="133" t="s">
        <v>135</v>
      </c>
      <c r="Y124" s="303">
        <v>0</v>
      </c>
      <c r="Z124" s="303">
        <v>0</v>
      </c>
      <c r="AA124" s="303">
        <v>0</v>
      </c>
      <c r="AB124" s="303">
        <v>0</v>
      </c>
      <c r="AC124" s="303">
        <v>0</v>
      </c>
      <c r="AD124" s="303">
        <v>0</v>
      </c>
      <c r="AE124" s="303">
        <f t="shared" si="34"/>
        <v>0</v>
      </c>
      <c r="AF124" s="310">
        <f t="shared" si="35"/>
        <v>0</v>
      </c>
      <c r="AG124" s="310">
        <f t="shared" si="36"/>
        <v>0</v>
      </c>
      <c r="AH124" s="310">
        <v>0</v>
      </c>
      <c r="AI124" s="310">
        <v>0</v>
      </c>
      <c r="AJ124" s="310">
        <v>0</v>
      </c>
      <c r="AK124" s="310">
        <v>0</v>
      </c>
      <c r="AL124" s="310">
        <v>0</v>
      </c>
      <c r="AM124" s="310">
        <v>0</v>
      </c>
      <c r="AN124" s="310">
        <v>0</v>
      </c>
      <c r="AO124" s="310">
        <v>0</v>
      </c>
      <c r="AP124" s="310">
        <v>0</v>
      </c>
      <c r="AQ124" s="310">
        <v>0</v>
      </c>
    </row>
    <row r="125" spans="1:43" s="2" customFormat="1" ht="14.4" customHeight="1">
      <c r="A125" s="214" t="s">
        <v>81</v>
      </c>
      <c r="B125" s="133" t="s">
        <v>133</v>
      </c>
      <c r="C125" s="303">
        <v>1</v>
      </c>
      <c r="D125" s="303">
        <f t="shared" si="23"/>
        <v>73</v>
      </c>
      <c r="E125" s="303">
        <v>39</v>
      </c>
      <c r="F125" s="303">
        <v>34</v>
      </c>
      <c r="G125" s="303">
        <f t="shared" si="24"/>
        <v>20</v>
      </c>
      <c r="H125" s="303">
        <v>9</v>
      </c>
      <c r="I125" s="303">
        <v>11</v>
      </c>
      <c r="J125" s="303">
        <f t="shared" si="25"/>
        <v>28</v>
      </c>
      <c r="K125" s="303">
        <v>1</v>
      </c>
      <c r="L125" s="303">
        <v>6</v>
      </c>
      <c r="M125" s="303">
        <v>14</v>
      </c>
      <c r="N125" s="303">
        <v>7</v>
      </c>
      <c r="O125" s="303">
        <v>0</v>
      </c>
      <c r="P125" s="303">
        <f t="shared" si="31"/>
        <v>589</v>
      </c>
      <c r="Q125" s="303">
        <f t="shared" si="32"/>
        <v>387</v>
      </c>
      <c r="R125" s="303">
        <f t="shared" si="33"/>
        <v>202</v>
      </c>
      <c r="S125" s="303">
        <v>8</v>
      </c>
      <c r="T125" s="303">
        <v>4</v>
      </c>
      <c r="U125" s="303">
        <v>68</v>
      </c>
      <c r="V125" s="303">
        <v>54</v>
      </c>
      <c r="W125" s="214" t="s">
        <v>81</v>
      </c>
      <c r="X125" s="133" t="s">
        <v>133</v>
      </c>
      <c r="Y125" s="303">
        <v>217</v>
      </c>
      <c r="Z125" s="303">
        <v>88</v>
      </c>
      <c r="AA125" s="303">
        <v>94</v>
      </c>
      <c r="AB125" s="303">
        <v>56</v>
      </c>
      <c r="AC125" s="303">
        <v>0</v>
      </c>
      <c r="AD125" s="303">
        <v>0</v>
      </c>
      <c r="AE125" s="303">
        <f t="shared" si="34"/>
        <v>234</v>
      </c>
      <c r="AF125" s="310">
        <f t="shared" si="35"/>
        <v>155</v>
      </c>
      <c r="AG125" s="310">
        <f t="shared" si="36"/>
        <v>79</v>
      </c>
      <c r="AH125" s="310">
        <v>0</v>
      </c>
      <c r="AI125" s="310">
        <v>0</v>
      </c>
      <c r="AJ125" s="310">
        <v>47</v>
      </c>
      <c r="AK125" s="310">
        <v>33</v>
      </c>
      <c r="AL125" s="310">
        <v>85</v>
      </c>
      <c r="AM125" s="310">
        <v>17</v>
      </c>
      <c r="AN125" s="310">
        <v>23</v>
      </c>
      <c r="AO125" s="310">
        <v>29</v>
      </c>
      <c r="AP125" s="310">
        <v>0</v>
      </c>
      <c r="AQ125" s="310">
        <v>0</v>
      </c>
    </row>
    <row r="126" spans="1:43" s="2" customFormat="1" ht="14.4" customHeight="1">
      <c r="A126" s="89"/>
      <c r="B126" s="133" t="s">
        <v>136</v>
      </c>
      <c r="C126" s="303">
        <v>0</v>
      </c>
      <c r="D126" s="303">
        <f t="shared" si="23"/>
        <v>0</v>
      </c>
      <c r="E126" s="303">
        <v>0</v>
      </c>
      <c r="F126" s="303">
        <v>0</v>
      </c>
      <c r="G126" s="303">
        <f t="shared" si="24"/>
        <v>0</v>
      </c>
      <c r="H126" s="303">
        <v>0</v>
      </c>
      <c r="I126" s="303">
        <v>0</v>
      </c>
      <c r="J126" s="303">
        <f t="shared" si="25"/>
        <v>0</v>
      </c>
      <c r="K126" s="303">
        <v>0</v>
      </c>
      <c r="L126" s="303">
        <v>0</v>
      </c>
      <c r="M126" s="303">
        <v>0</v>
      </c>
      <c r="N126" s="303">
        <v>0</v>
      </c>
      <c r="O126" s="303">
        <v>0</v>
      </c>
      <c r="P126" s="303">
        <f t="shared" si="31"/>
        <v>0</v>
      </c>
      <c r="Q126" s="303">
        <f t="shared" si="32"/>
        <v>0</v>
      </c>
      <c r="R126" s="303">
        <f t="shared" si="33"/>
        <v>0</v>
      </c>
      <c r="S126" s="303">
        <v>0</v>
      </c>
      <c r="T126" s="303">
        <v>0</v>
      </c>
      <c r="U126" s="303">
        <v>0</v>
      </c>
      <c r="V126" s="303">
        <v>0</v>
      </c>
      <c r="W126" s="89"/>
      <c r="X126" s="133" t="s">
        <v>136</v>
      </c>
      <c r="Y126" s="303">
        <v>0</v>
      </c>
      <c r="Z126" s="303">
        <v>0</v>
      </c>
      <c r="AA126" s="303">
        <v>0</v>
      </c>
      <c r="AB126" s="303">
        <v>0</v>
      </c>
      <c r="AC126" s="303">
        <v>0</v>
      </c>
      <c r="AD126" s="303">
        <v>0</v>
      </c>
      <c r="AE126" s="303">
        <f t="shared" si="34"/>
        <v>0</v>
      </c>
      <c r="AF126" s="310">
        <f t="shared" si="35"/>
        <v>0</v>
      </c>
      <c r="AG126" s="310">
        <f t="shared" si="36"/>
        <v>0</v>
      </c>
      <c r="AH126" s="310">
        <v>0</v>
      </c>
      <c r="AI126" s="310">
        <v>0</v>
      </c>
      <c r="AJ126" s="310">
        <v>0</v>
      </c>
      <c r="AK126" s="310">
        <v>0</v>
      </c>
      <c r="AL126" s="310">
        <v>0</v>
      </c>
      <c r="AM126" s="310">
        <v>0</v>
      </c>
      <c r="AN126" s="310">
        <v>0</v>
      </c>
      <c r="AO126" s="310">
        <v>0</v>
      </c>
      <c r="AP126" s="310">
        <v>0</v>
      </c>
      <c r="AQ126" s="310">
        <v>0</v>
      </c>
    </row>
    <row r="127" spans="1:43" s="2" customFormat="1" ht="14.4" customHeight="1">
      <c r="A127" s="89"/>
      <c r="B127" s="133" t="s">
        <v>135</v>
      </c>
      <c r="C127" s="303">
        <v>0</v>
      </c>
      <c r="D127" s="303">
        <f t="shared" si="23"/>
        <v>0</v>
      </c>
      <c r="E127" s="303">
        <v>0</v>
      </c>
      <c r="F127" s="303">
        <v>0</v>
      </c>
      <c r="G127" s="303">
        <f t="shared" si="24"/>
        <v>0</v>
      </c>
      <c r="H127" s="303">
        <v>0</v>
      </c>
      <c r="I127" s="303">
        <v>0</v>
      </c>
      <c r="J127" s="303">
        <f t="shared" si="25"/>
        <v>0</v>
      </c>
      <c r="K127" s="303">
        <v>0</v>
      </c>
      <c r="L127" s="303">
        <v>0</v>
      </c>
      <c r="M127" s="303">
        <v>0</v>
      </c>
      <c r="N127" s="303">
        <v>0</v>
      </c>
      <c r="O127" s="303">
        <v>0</v>
      </c>
      <c r="P127" s="303">
        <f t="shared" si="31"/>
        <v>0</v>
      </c>
      <c r="Q127" s="303">
        <f t="shared" si="32"/>
        <v>0</v>
      </c>
      <c r="R127" s="303">
        <f t="shared" si="33"/>
        <v>0</v>
      </c>
      <c r="S127" s="303">
        <v>0</v>
      </c>
      <c r="T127" s="303">
        <v>0</v>
      </c>
      <c r="U127" s="303">
        <v>0</v>
      </c>
      <c r="V127" s="303">
        <v>0</v>
      </c>
      <c r="W127" s="89"/>
      <c r="X127" s="133" t="s">
        <v>135</v>
      </c>
      <c r="Y127" s="303">
        <v>0</v>
      </c>
      <c r="Z127" s="303">
        <v>0</v>
      </c>
      <c r="AA127" s="303">
        <v>0</v>
      </c>
      <c r="AB127" s="303">
        <v>0</v>
      </c>
      <c r="AC127" s="303">
        <v>0</v>
      </c>
      <c r="AD127" s="303">
        <v>0</v>
      </c>
      <c r="AE127" s="303">
        <f t="shared" si="34"/>
        <v>0</v>
      </c>
      <c r="AF127" s="310">
        <f t="shared" si="35"/>
        <v>0</v>
      </c>
      <c r="AG127" s="310">
        <f t="shared" si="36"/>
        <v>0</v>
      </c>
      <c r="AH127" s="310">
        <v>0</v>
      </c>
      <c r="AI127" s="310">
        <v>0</v>
      </c>
      <c r="AJ127" s="310">
        <v>0</v>
      </c>
      <c r="AK127" s="310">
        <v>0</v>
      </c>
      <c r="AL127" s="310">
        <v>0</v>
      </c>
      <c r="AM127" s="310">
        <v>0</v>
      </c>
      <c r="AN127" s="310">
        <v>0</v>
      </c>
      <c r="AO127" s="310">
        <v>0</v>
      </c>
      <c r="AP127" s="310">
        <v>0</v>
      </c>
      <c r="AQ127" s="310">
        <v>0</v>
      </c>
    </row>
    <row r="128" spans="1:43" s="2" customFormat="1" ht="14.4" customHeight="1">
      <c r="A128" s="214" t="s">
        <v>102</v>
      </c>
      <c r="B128" s="133" t="s">
        <v>133</v>
      </c>
      <c r="C128" s="303">
        <v>0</v>
      </c>
      <c r="D128" s="303">
        <f t="shared" si="23"/>
        <v>0</v>
      </c>
      <c r="E128" s="303">
        <v>0</v>
      </c>
      <c r="F128" s="303">
        <v>0</v>
      </c>
      <c r="G128" s="303">
        <f t="shared" si="24"/>
        <v>0</v>
      </c>
      <c r="H128" s="303">
        <v>0</v>
      </c>
      <c r="I128" s="303">
        <v>0</v>
      </c>
      <c r="J128" s="303">
        <f t="shared" si="25"/>
        <v>0</v>
      </c>
      <c r="K128" s="303">
        <v>0</v>
      </c>
      <c r="L128" s="303">
        <v>0</v>
      </c>
      <c r="M128" s="303">
        <v>0</v>
      </c>
      <c r="N128" s="303">
        <v>0</v>
      </c>
      <c r="O128" s="303">
        <v>0</v>
      </c>
      <c r="P128" s="303">
        <f t="shared" si="31"/>
        <v>0</v>
      </c>
      <c r="Q128" s="303">
        <f t="shared" si="32"/>
        <v>0</v>
      </c>
      <c r="R128" s="303">
        <f t="shared" si="33"/>
        <v>0</v>
      </c>
      <c r="S128" s="303">
        <v>0</v>
      </c>
      <c r="T128" s="303">
        <v>0</v>
      </c>
      <c r="U128" s="303">
        <v>0</v>
      </c>
      <c r="V128" s="303">
        <v>0</v>
      </c>
      <c r="W128" s="214" t="s">
        <v>102</v>
      </c>
      <c r="X128" s="133" t="s">
        <v>133</v>
      </c>
      <c r="Y128" s="303">
        <v>0</v>
      </c>
      <c r="Z128" s="303">
        <v>0</v>
      </c>
      <c r="AA128" s="303">
        <v>0</v>
      </c>
      <c r="AB128" s="303">
        <v>0</v>
      </c>
      <c r="AC128" s="303">
        <v>0</v>
      </c>
      <c r="AD128" s="303">
        <v>0</v>
      </c>
      <c r="AE128" s="303">
        <f t="shared" si="34"/>
        <v>0</v>
      </c>
      <c r="AF128" s="310">
        <f t="shared" si="35"/>
        <v>0</v>
      </c>
      <c r="AG128" s="310">
        <f t="shared" si="36"/>
        <v>0</v>
      </c>
      <c r="AH128" s="310">
        <v>0</v>
      </c>
      <c r="AI128" s="310">
        <v>0</v>
      </c>
      <c r="AJ128" s="310">
        <v>0</v>
      </c>
      <c r="AK128" s="310">
        <v>0</v>
      </c>
      <c r="AL128" s="310">
        <v>0</v>
      </c>
      <c r="AM128" s="310">
        <v>0</v>
      </c>
      <c r="AN128" s="310">
        <v>0</v>
      </c>
      <c r="AO128" s="310">
        <v>0</v>
      </c>
      <c r="AP128" s="310">
        <v>0</v>
      </c>
      <c r="AQ128" s="310">
        <v>0</v>
      </c>
    </row>
    <row r="129" spans="1:43" s="2" customFormat="1" ht="14.4" customHeight="1">
      <c r="A129" s="89"/>
      <c r="B129" s="133" t="s">
        <v>136</v>
      </c>
      <c r="C129" s="303">
        <v>0</v>
      </c>
      <c r="D129" s="303">
        <f t="shared" si="23"/>
        <v>0</v>
      </c>
      <c r="E129" s="303">
        <v>0</v>
      </c>
      <c r="F129" s="303">
        <v>0</v>
      </c>
      <c r="G129" s="303">
        <f t="shared" si="24"/>
        <v>0</v>
      </c>
      <c r="H129" s="303">
        <v>0</v>
      </c>
      <c r="I129" s="303">
        <v>0</v>
      </c>
      <c r="J129" s="303">
        <f t="shared" si="25"/>
        <v>0</v>
      </c>
      <c r="K129" s="303">
        <v>0</v>
      </c>
      <c r="L129" s="303">
        <v>0</v>
      </c>
      <c r="M129" s="303">
        <v>0</v>
      </c>
      <c r="N129" s="303">
        <v>0</v>
      </c>
      <c r="O129" s="303">
        <v>0</v>
      </c>
      <c r="P129" s="303">
        <f t="shared" si="31"/>
        <v>0</v>
      </c>
      <c r="Q129" s="303">
        <f t="shared" si="32"/>
        <v>0</v>
      </c>
      <c r="R129" s="303">
        <f t="shared" si="33"/>
        <v>0</v>
      </c>
      <c r="S129" s="303">
        <v>0</v>
      </c>
      <c r="T129" s="303">
        <v>0</v>
      </c>
      <c r="U129" s="303">
        <v>0</v>
      </c>
      <c r="V129" s="303">
        <v>0</v>
      </c>
      <c r="W129" s="89"/>
      <c r="X129" s="133" t="s">
        <v>136</v>
      </c>
      <c r="Y129" s="303">
        <v>0</v>
      </c>
      <c r="Z129" s="303">
        <v>0</v>
      </c>
      <c r="AA129" s="303">
        <v>0</v>
      </c>
      <c r="AB129" s="303">
        <v>0</v>
      </c>
      <c r="AC129" s="303">
        <v>0</v>
      </c>
      <c r="AD129" s="303">
        <v>0</v>
      </c>
      <c r="AE129" s="303">
        <f t="shared" si="34"/>
        <v>0</v>
      </c>
      <c r="AF129" s="310">
        <f t="shared" si="35"/>
        <v>0</v>
      </c>
      <c r="AG129" s="310">
        <f t="shared" si="36"/>
        <v>0</v>
      </c>
      <c r="AH129" s="310">
        <v>0</v>
      </c>
      <c r="AI129" s="310">
        <v>0</v>
      </c>
      <c r="AJ129" s="310">
        <v>0</v>
      </c>
      <c r="AK129" s="310">
        <v>0</v>
      </c>
      <c r="AL129" s="310">
        <v>0</v>
      </c>
      <c r="AM129" s="310">
        <v>0</v>
      </c>
      <c r="AN129" s="310">
        <v>0</v>
      </c>
      <c r="AO129" s="310">
        <v>0</v>
      </c>
      <c r="AP129" s="310">
        <v>0</v>
      </c>
      <c r="AQ129" s="310">
        <v>0</v>
      </c>
    </row>
    <row r="130" spans="1:43" s="2" customFormat="1" ht="14.4" customHeight="1">
      <c r="A130" s="89"/>
      <c r="B130" s="133" t="s">
        <v>135</v>
      </c>
      <c r="C130" s="303">
        <v>0</v>
      </c>
      <c r="D130" s="303">
        <f t="shared" si="23"/>
        <v>0</v>
      </c>
      <c r="E130" s="303">
        <v>0</v>
      </c>
      <c r="F130" s="303">
        <v>0</v>
      </c>
      <c r="G130" s="303">
        <f t="shared" si="24"/>
        <v>0</v>
      </c>
      <c r="H130" s="303">
        <v>0</v>
      </c>
      <c r="I130" s="303">
        <v>0</v>
      </c>
      <c r="J130" s="303">
        <f t="shared" si="25"/>
        <v>0</v>
      </c>
      <c r="K130" s="303">
        <v>0</v>
      </c>
      <c r="L130" s="303">
        <v>0</v>
      </c>
      <c r="M130" s="303">
        <v>0</v>
      </c>
      <c r="N130" s="303">
        <v>0</v>
      </c>
      <c r="O130" s="303">
        <v>0</v>
      </c>
      <c r="P130" s="303">
        <f t="shared" si="31"/>
        <v>0</v>
      </c>
      <c r="Q130" s="303">
        <f t="shared" si="32"/>
        <v>0</v>
      </c>
      <c r="R130" s="303">
        <f t="shared" si="33"/>
        <v>0</v>
      </c>
      <c r="S130" s="303">
        <v>0</v>
      </c>
      <c r="T130" s="303">
        <v>0</v>
      </c>
      <c r="U130" s="303">
        <v>0</v>
      </c>
      <c r="V130" s="303">
        <v>0</v>
      </c>
      <c r="W130" s="89"/>
      <c r="X130" s="133" t="s">
        <v>135</v>
      </c>
      <c r="Y130" s="303">
        <v>0</v>
      </c>
      <c r="Z130" s="303">
        <v>0</v>
      </c>
      <c r="AA130" s="303">
        <v>0</v>
      </c>
      <c r="AB130" s="303">
        <v>0</v>
      </c>
      <c r="AC130" s="303">
        <v>0</v>
      </c>
      <c r="AD130" s="303">
        <v>0</v>
      </c>
      <c r="AE130" s="303">
        <f t="shared" si="34"/>
        <v>0</v>
      </c>
      <c r="AF130" s="310">
        <f t="shared" si="35"/>
        <v>0</v>
      </c>
      <c r="AG130" s="310">
        <f t="shared" si="36"/>
        <v>0</v>
      </c>
      <c r="AH130" s="310">
        <v>0</v>
      </c>
      <c r="AI130" s="310">
        <v>0</v>
      </c>
      <c r="AJ130" s="310">
        <v>0</v>
      </c>
      <c r="AK130" s="310">
        <v>0</v>
      </c>
      <c r="AL130" s="310">
        <v>0</v>
      </c>
      <c r="AM130" s="310">
        <v>0</v>
      </c>
      <c r="AN130" s="310">
        <v>0</v>
      </c>
      <c r="AO130" s="310">
        <v>0</v>
      </c>
      <c r="AP130" s="310">
        <v>0</v>
      </c>
      <c r="AQ130" s="310">
        <v>0</v>
      </c>
    </row>
    <row r="131" spans="1:43" s="2" customFormat="1" ht="14.4" customHeight="1">
      <c r="A131" s="214" t="s">
        <v>82</v>
      </c>
      <c r="B131" s="133" t="s">
        <v>133</v>
      </c>
      <c r="C131" s="303">
        <v>0</v>
      </c>
      <c r="D131" s="303">
        <f t="shared" si="23"/>
        <v>0</v>
      </c>
      <c r="E131" s="303">
        <v>0</v>
      </c>
      <c r="F131" s="303">
        <v>0</v>
      </c>
      <c r="G131" s="303">
        <f t="shared" si="24"/>
        <v>0</v>
      </c>
      <c r="H131" s="303">
        <v>0</v>
      </c>
      <c r="I131" s="303">
        <v>0</v>
      </c>
      <c r="J131" s="303">
        <f t="shared" si="25"/>
        <v>0</v>
      </c>
      <c r="K131" s="303">
        <v>0</v>
      </c>
      <c r="L131" s="303">
        <v>0</v>
      </c>
      <c r="M131" s="303">
        <v>0</v>
      </c>
      <c r="N131" s="303">
        <v>0</v>
      </c>
      <c r="O131" s="303">
        <v>0</v>
      </c>
      <c r="P131" s="303">
        <f t="shared" si="31"/>
        <v>0</v>
      </c>
      <c r="Q131" s="303">
        <f t="shared" si="32"/>
        <v>0</v>
      </c>
      <c r="R131" s="303">
        <f t="shared" si="33"/>
        <v>0</v>
      </c>
      <c r="S131" s="303">
        <v>0</v>
      </c>
      <c r="T131" s="303">
        <v>0</v>
      </c>
      <c r="U131" s="303">
        <v>0</v>
      </c>
      <c r="V131" s="303">
        <v>0</v>
      </c>
      <c r="W131" s="214" t="s">
        <v>82</v>
      </c>
      <c r="X131" s="133" t="s">
        <v>133</v>
      </c>
      <c r="Y131" s="303">
        <v>0</v>
      </c>
      <c r="Z131" s="303">
        <v>0</v>
      </c>
      <c r="AA131" s="303">
        <v>0</v>
      </c>
      <c r="AB131" s="303">
        <v>0</v>
      </c>
      <c r="AC131" s="303">
        <v>0</v>
      </c>
      <c r="AD131" s="303">
        <v>0</v>
      </c>
      <c r="AE131" s="303">
        <f t="shared" si="34"/>
        <v>0</v>
      </c>
      <c r="AF131" s="310">
        <f t="shared" si="35"/>
        <v>0</v>
      </c>
      <c r="AG131" s="310">
        <f t="shared" si="36"/>
        <v>0</v>
      </c>
      <c r="AH131" s="310">
        <v>0</v>
      </c>
      <c r="AI131" s="310">
        <v>0</v>
      </c>
      <c r="AJ131" s="310">
        <v>0</v>
      </c>
      <c r="AK131" s="310">
        <v>0</v>
      </c>
      <c r="AL131" s="310">
        <v>0</v>
      </c>
      <c r="AM131" s="310">
        <v>0</v>
      </c>
      <c r="AN131" s="310">
        <v>0</v>
      </c>
      <c r="AO131" s="310">
        <v>0</v>
      </c>
      <c r="AP131" s="310">
        <v>0</v>
      </c>
      <c r="AQ131" s="310">
        <v>0</v>
      </c>
    </row>
    <row r="132" spans="1:43" s="2" customFormat="1" ht="14.4" customHeight="1">
      <c r="A132" s="89"/>
      <c r="B132" s="133" t="s">
        <v>136</v>
      </c>
      <c r="C132" s="303">
        <v>0</v>
      </c>
      <c r="D132" s="303">
        <f t="shared" si="23"/>
        <v>0</v>
      </c>
      <c r="E132" s="303">
        <v>0</v>
      </c>
      <c r="F132" s="303">
        <v>0</v>
      </c>
      <c r="G132" s="303">
        <f t="shared" si="24"/>
        <v>0</v>
      </c>
      <c r="H132" s="303">
        <v>0</v>
      </c>
      <c r="I132" s="303">
        <v>0</v>
      </c>
      <c r="J132" s="303">
        <f t="shared" si="25"/>
        <v>0</v>
      </c>
      <c r="K132" s="303">
        <v>0</v>
      </c>
      <c r="L132" s="303">
        <v>0</v>
      </c>
      <c r="M132" s="303">
        <v>0</v>
      </c>
      <c r="N132" s="303">
        <v>0</v>
      </c>
      <c r="O132" s="303">
        <v>0</v>
      </c>
      <c r="P132" s="303">
        <f t="shared" si="31"/>
        <v>0</v>
      </c>
      <c r="Q132" s="303">
        <f t="shared" si="32"/>
        <v>0</v>
      </c>
      <c r="R132" s="303">
        <f t="shared" si="33"/>
        <v>0</v>
      </c>
      <c r="S132" s="303">
        <v>0</v>
      </c>
      <c r="T132" s="303">
        <v>0</v>
      </c>
      <c r="U132" s="303">
        <v>0</v>
      </c>
      <c r="V132" s="303">
        <v>0</v>
      </c>
      <c r="W132" s="89"/>
      <c r="X132" s="133" t="s">
        <v>136</v>
      </c>
      <c r="Y132" s="303">
        <v>0</v>
      </c>
      <c r="Z132" s="303">
        <v>0</v>
      </c>
      <c r="AA132" s="303">
        <v>0</v>
      </c>
      <c r="AB132" s="303">
        <v>0</v>
      </c>
      <c r="AC132" s="303">
        <v>0</v>
      </c>
      <c r="AD132" s="303">
        <v>0</v>
      </c>
      <c r="AE132" s="303">
        <f t="shared" si="34"/>
        <v>0</v>
      </c>
      <c r="AF132" s="310">
        <f t="shared" si="35"/>
        <v>0</v>
      </c>
      <c r="AG132" s="310">
        <f t="shared" si="36"/>
        <v>0</v>
      </c>
      <c r="AH132" s="310">
        <v>0</v>
      </c>
      <c r="AI132" s="310">
        <v>0</v>
      </c>
      <c r="AJ132" s="310">
        <v>0</v>
      </c>
      <c r="AK132" s="310">
        <v>0</v>
      </c>
      <c r="AL132" s="310">
        <v>0</v>
      </c>
      <c r="AM132" s="310">
        <v>0</v>
      </c>
      <c r="AN132" s="310">
        <v>0</v>
      </c>
      <c r="AO132" s="310">
        <v>0</v>
      </c>
      <c r="AP132" s="310">
        <v>0</v>
      </c>
      <c r="AQ132" s="310">
        <v>0</v>
      </c>
    </row>
    <row r="133" spans="1:43" s="2" customFormat="1" ht="14.4" customHeight="1">
      <c r="A133" s="89"/>
      <c r="B133" s="133" t="s">
        <v>135</v>
      </c>
      <c r="C133" s="303">
        <v>0</v>
      </c>
      <c r="D133" s="303">
        <f t="shared" si="23"/>
        <v>0</v>
      </c>
      <c r="E133" s="303">
        <v>0</v>
      </c>
      <c r="F133" s="303">
        <v>0</v>
      </c>
      <c r="G133" s="303">
        <f t="shared" si="24"/>
        <v>0</v>
      </c>
      <c r="H133" s="303">
        <v>0</v>
      </c>
      <c r="I133" s="303">
        <v>0</v>
      </c>
      <c r="J133" s="303">
        <f t="shared" si="25"/>
        <v>0</v>
      </c>
      <c r="K133" s="303">
        <v>0</v>
      </c>
      <c r="L133" s="303">
        <v>0</v>
      </c>
      <c r="M133" s="303">
        <v>0</v>
      </c>
      <c r="N133" s="303">
        <v>0</v>
      </c>
      <c r="O133" s="303">
        <v>0</v>
      </c>
      <c r="P133" s="303">
        <f t="shared" si="31"/>
        <v>0</v>
      </c>
      <c r="Q133" s="303">
        <f t="shared" si="32"/>
        <v>0</v>
      </c>
      <c r="R133" s="303">
        <f t="shared" si="33"/>
        <v>0</v>
      </c>
      <c r="S133" s="303">
        <v>0</v>
      </c>
      <c r="T133" s="303">
        <v>0</v>
      </c>
      <c r="U133" s="303">
        <v>0</v>
      </c>
      <c r="V133" s="303">
        <v>0</v>
      </c>
      <c r="W133" s="89"/>
      <c r="X133" s="133" t="s">
        <v>135</v>
      </c>
      <c r="Y133" s="303">
        <v>0</v>
      </c>
      <c r="Z133" s="303">
        <v>0</v>
      </c>
      <c r="AA133" s="303">
        <v>0</v>
      </c>
      <c r="AB133" s="303">
        <v>0</v>
      </c>
      <c r="AC133" s="303">
        <v>0</v>
      </c>
      <c r="AD133" s="303">
        <v>0</v>
      </c>
      <c r="AE133" s="303">
        <f t="shared" si="34"/>
        <v>0</v>
      </c>
      <c r="AF133" s="310">
        <f t="shared" si="35"/>
        <v>0</v>
      </c>
      <c r="AG133" s="310">
        <f t="shared" si="36"/>
        <v>0</v>
      </c>
      <c r="AH133" s="310">
        <v>0</v>
      </c>
      <c r="AI133" s="310">
        <v>0</v>
      </c>
      <c r="AJ133" s="310">
        <v>0</v>
      </c>
      <c r="AK133" s="310">
        <v>0</v>
      </c>
      <c r="AL133" s="310">
        <v>0</v>
      </c>
      <c r="AM133" s="310">
        <v>0</v>
      </c>
      <c r="AN133" s="310">
        <v>0</v>
      </c>
      <c r="AO133" s="310">
        <v>0</v>
      </c>
      <c r="AP133" s="310">
        <v>0</v>
      </c>
      <c r="AQ133" s="310">
        <v>0</v>
      </c>
    </row>
    <row r="134" spans="1:43" s="2" customFormat="1" ht="14.4" customHeight="1">
      <c r="A134" s="214" t="s">
        <v>103</v>
      </c>
      <c r="B134" s="133" t="s">
        <v>133</v>
      </c>
      <c r="C134" s="303">
        <v>0</v>
      </c>
      <c r="D134" s="303">
        <f t="shared" si="23"/>
        <v>0</v>
      </c>
      <c r="E134" s="303">
        <v>0</v>
      </c>
      <c r="F134" s="303">
        <v>0</v>
      </c>
      <c r="G134" s="303">
        <f t="shared" si="24"/>
        <v>0</v>
      </c>
      <c r="H134" s="303">
        <v>0</v>
      </c>
      <c r="I134" s="303">
        <v>0</v>
      </c>
      <c r="J134" s="303">
        <f t="shared" si="25"/>
        <v>0</v>
      </c>
      <c r="K134" s="303">
        <v>0</v>
      </c>
      <c r="L134" s="303">
        <v>0</v>
      </c>
      <c r="M134" s="303">
        <v>0</v>
      </c>
      <c r="N134" s="303">
        <v>0</v>
      </c>
      <c r="O134" s="303">
        <v>0</v>
      </c>
      <c r="P134" s="303">
        <f t="shared" si="31"/>
        <v>0</v>
      </c>
      <c r="Q134" s="303">
        <f t="shared" si="32"/>
        <v>0</v>
      </c>
      <c r="R134" s="303">
        <f t="shared" si="33"/>
        <v>0</v>
      </c>
      <c r="S134" s="303">
        <v>0</v>
      </c>
      <c r="T134" s="303">
        <v>0</v>
      </c>
      <c r="U134" s="303">
        <v>0</v>
      </c>
      <c r="V134" s="303">
        <v>0</v>
      </c>
      <c r="W134" s="214" t="s">
        <v>103</v>
      </c>
      <c r="X134" s="133" t="s">
        <v>133</v>
      </c>
      <c r="Y134" s="303">
        <v>0</v>
      </c>
      <c r="Z134" s="303">
        <v>0</v>
      </c>
      <c r="AA134" s="303">
        <v>0</v>
      </c>
      <c r="AB134" s="303">
        <v>0</v>
      </c>
      <c r="AC134" s="303">
        <v>0</v>
      </c>
      <c r="AD134" s="303">
        <v>0</v>
      </c>
      <c r="AE134" s="303">
        <f t="shared" si="34"/>
        <v>0</v>
      </c>
      <c r="AF134" s="310">
        <f t="shared" si="35"/>
        <v>0</v>
      </c>
      <c r="AG134" s="310">
        <f t="shared" si="36"/>
        <v>0</v>
      </c>
      <c r="AH134" s="310">
        <v>0</v>
      </c>
      <c r="AI134" s="310">
        <v>0</v>
      </c>
      <c r="AJ134" s="310">
        <v>0</v>
      </c>
      <c r="AK134" s="310">
        <v>0</v>
      </c>
      <c r="AL134" s="310">
        <v>0</v>
      </c>
      <c r="AM134" s="310">
        <v>0</v>
      </c>
      <c r="AN134" s="310">
        <v>0</v>
      </c>
      <c r="AO134" s="310">
        <v>0</v>
      </c>
      <c r="AP134" s="310">
        <v>0</v>
      </c>
      <c r="AQ134" s="310">
        <v>0</v>
      </c>
    </row>
    <row r="135" spans="1:43" s="2" customFormat="1" ht="14.4" customHeight="1">
      <c r="A135" s="89"/>
      <c r="B135" s="133" t="s">
        <v>136</v>
      </c>
      <c r="C135" s="303">
        <v>0</v>
      </c>
      <c r="D135" s="303">
        <f t="shared" si="23"/>
        <v>0</v>
      </c>
      <c r="E135" s="303">
        <v>0</v>
      </c>
      <c r="F135" s="303">
        <v>0</v>
      </c>
      <c r="G135" s="303">
        <f t="shared" si="24"/>
        <v>0</v>
      </c>
      <c r="H135" s="303">
        <v>0</v>
      </c>
      <c r="I135" s="303">
        <v>0</v>
      </c>
      <c r="J135" s="303">
        <f t="shared" si="25"/>
        <v>0</v>
      </c>
      <c r="K135" s="303">
        <v>0</v>
      </c>
      <c r="L135" s="303">
        <v>0</v>
      </c>
      <c r="M135" s="303">
        <v>0</v>
      </c>
      <c r="N135" s="303">
        <v>0</v>
      </c>
      <c r="O135" s="303">
        <v>0</v>
      </c>
      <c r="P135" s="303">
        <f t="shared" si="31"/>
        <v>0</v>
      </c>
      <c r="Q135" s="303">
        <f t="shared" si="32"/>
        <v>0</v>
      </c>
      <c r="R135" s="303">
        <f t="shared" si="33"/>
        <v>0</v>
      </c>
      <c r="S135" s="303">
        <v>0</v>
      </c>
      <c r="T135" s="303">
        <v>0</v>
      </c>
      <c r="U135" s="303">
        <v>0</v>
      </c>
      <c r="V135" s="303">
        <v>0</v>
      </c>
      <c r="W135" s="89"/>
      <c r="X135" s="133" t="s">
        <v>136</v>
      </c>
      <c r="Y135" s="303">
        <v>0</v>
      </c>
      <c r="Z135" s="303">
        <v>0</v>
      </c>
      <c r="AA135" s="303">
        <v>0</v>
      </c>
      <c r="AB135" s="303">
        <v>0</v>
      </c>
      <c r="AC135" s="303">
        <v>0</v>
      </c>
      <c r="AD135" s="303">
        <v>0</v>
      </c>
      <c r="AE135" s="303">
        <f t="shared" si="34"/>
        <v>0</v>
      </c>
      <c r="AF135" s="310">
        <f t="shared" si="35"/>
        <v>0</v>
      </c>
      <c r="AG135" s="310">
        <f t="shared" si="36"/>
        <v>0</v>
      </c>
      <c r="AH135" s="310">
        <v>0</v>
      </c>
      <c r="AI135" s="310">
        <v>0</v>
      </c>
      <c r="AJ135" s="310">
        <v>0</v>
      </c>
      <c r="AK135" s="310">
        <v>0</v>
      </c>
      <c r="AL135" s="310">
        <v>0</v>
      </c>
      <c r="AM135" s="310">
        <v>0</v>
      </c>
      <c r="AN135" s="310">
        <v>0</v>
      </c>
      <c r="AO135" s="310">
        <v>0</v>
      </c>
      <c r="AP135" s="310">
        <v>0</v>
      </c>
      <c r="AQ135" s="310">
        <v>0</v>
      </c>
    </row>
    <row r="136" spans="1:43" s="2" customFormat="1" ht="14.4" customHeight="1">
      <c r="A136" s="89"/>
      <c r="B136" s="133" t="s">
        <v>135</v>
      </c>
      <c r="C136" s="303">
        <v>0</v>
      </c>
      <c r="D136" s="303">
        <f t="shared" si="23"/>
        <v>0</v>
      </c>
      <c r="E136" s="303">
        <v>0</v>
      </c>
      <c r="F136" s="303">
        <v>0</v>
      </c>
      <c r="G136" s="303">
        <f t="shared" si="24"/>
        <v>0</v>
      </c>
      <c r="H136" s="303">
        <v>0</v>
      </c>
      <c r="I136" s="303">
        <v>0</v>
      </c>
      <c r="J136" s="303">
        <f t="shared" si="25"/>
        <v>0</v>
      </c>
      <c r="K136" s="303">
        <v>0</v>
      </c>
      <c r="L136" s="303">
        <v>0</v>
      </c>
      <c r="M136" s="303">
        <v>0</v>
      </c>
      <c r="N136" s="303">
        <v>0</v>
      </c>
      <c r="O136" s="303">
        <v>0</v>
      </c>
      <c r="P136" s="303">
        <f t="shared" si="31"/>
        <v>0</v>
      </c>
      <c r="Q136" s="303">
        <f t="shared" si="32"/>
        <v>0</v>
      </c>
      <c r="R136" s="303">
        <f t="shared" si="33"/>
        <v>0</v>
      </c>
      <c r="S136" s="303">
        <v>0</v>
      </c>
      <c r="T136" s="303">
        <v>0</v>
      </c>
      <c r="U136" s="303">
        <v>0</v>
      </c>
      <c r="V136" s="303">
        <v>0</v>
      </c>
      <c r="W136" s="89"/>
      <c r="X136" s="133" t="s">
        <v>135</v>
      </c>
      <c r="Y136" s="303">
        <v>0</v>
      </c>
      <c r="Z136" s="303">
        <v>0</v>
      </c>
      <c r="AA136" s="303">
        <v>0</v>
      </c>
      <c r="AB136" s="303">
        <v>0</v>
      </c>
      <c r="AC136" s="303">
        <v>0</v>
      </c>
      <c r="AD136" s="303">
        <v>0</v>
      </c>
      <c r="AE136" s="303">
        <f t="shared" si="34"/>
        <v>0</v>
      </c>
      <c r="AF136" s="310">
        <f t="shared" si="35"/>
        <v>0</v>
      </c>
      <c r="AG136" s="310">
        <f t="shared" si="36"/>
        <v>0</v>
      </c>
      <c r="AH136" s="310">
        <v>0</v>
      </c>
      <c r="AI136" s="310">
        <v>0</v>
      </c>
      <c r="AJ136" s="310">
        <v>0</v>
      </c>
      <c r="AK136" s="310">
        <v>0</v>
      </c>
      <c r="AL136" s="310">
        <v>0</v>
      </c>
      <c r="AM136" s="310">
        <v>0</v>
      </c>
      <c r="AN136" s="310">
        <v>0</v>
      </c>
      <c r="AO136" s="310">
        <v>0</v>
      </c>
      <c r="AP136" s="310">
        <v>0</v>
      </c>
      <c r="AQ136" s="310">
        <v>0</v>
      </c>
    </row>
    <row r="137" spans="1:43" s="2" customFormat="1" ht="14.4" customHeight="1">
      <c r="A137" s="214" t="s">
        <v>83</v>
      </c>
      <c r="B137" s="133" t="s">
        <v>133</v>
      </c>
      <c r="C137" s="303">
        <v>0</v>
      </c>
      <c r="D137" s="303">
        <f t="shared" si="23"/>
        <v>0</v>
      </c>
      <c r="E137" s="303">
        <v>0</v>
      </c>
      <c r="F137" s="303">
        <v>0</v>
      </c>
      <c r="G137" s="303">
        <f t="shared" si="24"/>
        <v>0</v>
      </c>
      <c r="H137" s="303">
        <v>0</v>
      </c>
      <c r="I137" s="303">
        <v>0</v>
      </c>
      <c r="J137" s="303">
        <f t="shared" si="25"/>
        <v>0</v>
      </c>
      <c r="K137" s="303">
        <v>0</v>
      </c>
      <c r="L137" s="303">
        <v>0</v>
      </c>
      <c r="M137" s="303">
        <v>0</v>
      </c>
      <c r="N137" s="303">
        <v>0</v>
      </c>
      <c r="O137" s="303">
        <v>0</v>
      </c>
      <c r="P137" s="303">
        <f t="shared" si="31"/>
        <v>0</v>
      </c>
      <c r="Q137" s="303">
        <f t="shared" si="32"/>
        <v>0</v>
      </c>
      <c r="R137" s="303">
        <f t="shared" si="33"/>
        <v>0</v>
      </c>
      <c r="S137" s="303">
        <v>0</v>
      </c>
      <c r="T137" s="303">
        <v>0</v>
      </c>
      <c r="U137" s="303">
        <v>0</v>
      </c>
      <c r="V137" s="303">
        <v>0</v>
      </c>
      <c r="W137" s="214" t="s">
        <v>83</v>
      </c>
      <c r="X137" s="133" t="s">
        <v>133</v>
      </c>
      <c r="Y137" s="303">
        <v>0</v>
      </c>
      <c r="Z137" s="303">
        <v>0</v>
      </c>
      <c r="AA137" s="303">
        <v>0</v>
      </c>
      <c r="AB137" s="303">
        <v>0</v>
      </c>
      <c r="AC137" s="303">
        <v>0</v>
      </c>
      <c r="AD137" s="303">
        <v>0</v>
      </c>
      <c r="AE137" s="303">
        <f t="shared" si="34"/>
        <v>0</v>
      </c>
      <c r="AF137" s="310">
        <f t="shared" si="35"/>
        <v>0</v>
      </c>
      <c r="AG137" s="310">
        <f t="shared" si="36"/>
        <v>0</v>
      </c>
      <c r="AH137" s="310">
        <v>0</v>
      </c>
      <c r="AI137" s="310">
        <v>0</v>
      </c>
      <c r="AJ137" s="310">
        <v>0</v>
      </c>
      <c r="AK137" s="310">
        <v>0</v>
      </c>
      <c r="AL137" s="310">
        <v>0</v>
      </c>
      <c r="AM137" s="310">
        <v>0</v>
      </c>
      <c r="AN137" s="310">
        <v>0</v>
      </c>
      <c r="AO137" s="310">
        <v>0</v>
      </c>
      <c r="AP137" s="310">
        <v>0</v>
      </c>
      <c r="AQ137" s="310">
        <v>0</v>
      </c>
    </row>
    <row r="138" spans="1:43" s="2" customFormat="1" ht="14.4" customHeight="1">
      <c r="A138" s="89"/>
      <c r="B138" s="133" t="s">
        <v>136</v>
      </c>
      <c r="C138" s="303">
        <v>0</v>
      </c>
      <c r="D138" s="305">
        <f t="shared" si="23"/>
        <v>0</v>
      </c>
      <c r="E138" s="303">
        <v>0</v>
      </c>
      <c r="F138" s="303">
        <v>0</v>
      </c>
      <c r="G138" s="303">
        <f t="shared" si="24"/>
        <v>0</v>
      </c>
      <c r="H138" s="303">
        <v>0</v>
      </c>
      <c r="I138" s="303">
        <v>0</v>
      </c>
      <c r="J138" s="303">
        <f t="shared" si="25"/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f t="shared" si="31"/>
        <v>0</v>
      </c>
      <c r="Q138" s="303">
        <f t="shared" si="32"/>
        <v>0</v>
      </c>
      <c r="R138" s="303">
        <f t="shared" si="33"/>
        <v>0</v>
      </c>
      <c r="S138" s="303">
        <v>0</v>
      </c>
      <c r="T138" s="303">
        <v>0</v>
      </c>
      <c r="U138" s="303">
        <v>0</v>
      </c>
      <c r="V138" s="303">
        <v>0</v>
      </c>
      <c r="W138" s="89"/>
      <c r="X138" s="133" t="s">
        <v>136</v>
      </c>
      <c r="Y138" s="303">
        <v>0</v>
      </c>
      <c r="Z138" s="303">
        <v>0</v>
      </c>
      <c r="AA138" s="303">
        <v>0</v>
      </c>
      <c r="AB138" s="303">
        <v>0</v>
      </c>
      <c r="AC138" s="303">
        <v>0</v>
      </c>
      <c r="AD138" s="303">
        <v>0</v>
      </c>
      <c r="AE138" s="303">
        <f t="shared" si="34"/>
        <v>0</v>
      </c>
      <c r="AF138" s="310">
        <f t="shared" si="35"/>
        <v>0</v>
      </c>
      <c r="AG138" s="310">
        <f t="shared" si="36"/>
        <v>0</v>
      </c>
      <c r="AH138" s="310">
        <v>0</v>
      </c>
      <c r="AI138" s="310">
        <v>0</v>
      </c>
      <c r="AJ138" s="310">
        <v>0</v>
      </c>
      <c r="AK138" s="310">
        <v>0</v>
      </c>
      <c r="AL138" s="310">
        <v>0</v>
      </c>
      <c r="AM138" s="310">
        <v>0</v>
      </c>
      <c r="AN138" s="310">
        <v>0</v>
      </c>
      <c r="AO138" s="310">
        <v>0</v>
      </c>
      <c r="AP138" s="310">
        <v>0</v>
      </c>
      <c r="AQ138" s="310">
        <v>0</v>
      </c>
    </row>
    <row r="139" spans="1:43" s="2" customFormat="1" ht="14.4" customHeight="1">
      <c r="A139" s="89"/>
      <c r="B139" s="133" t="s">
        <v>135</v>
      </c>
      <c r="C139" s="303">
        <v>0</v>
      </c>
      <c r="D139" s="303">
        <f t="shared" si="23"/>
        <v>0</v>
      </c>
      <c r="E139" s="303">
        <v>0</v>
      </c>
      <c r="F139" s="303">
        <v>0</v>
      </c>
      <c r="G139" s="303">
        <f t="shared" si="24"/>
        <v>0</v>
      </c>
      <c r="H139" s="303">
        <v>0</v>
      </c>
      <c r="I139" s="303">
        <v>0</v>
      </c>
      <c r="J139" s="303">
        <f t="shared" si="25"/>
        <v>0</v>
      </c>
      <c r="K139" s="303">
        <v>0</v>
      </c>
      <c r="L139" s="303">
        <v>0</v>
      </c>
      <c r="M139" s="303">
        <v>0</v>
      </c>
      <c r="N139" s="303">
        <v>0</v>
      </c>
      <c r="O139" s="303">
        <v>0</v>
      </c>
      <c r="P139" s="303">
        <f t="shared" si="31"/>
        <v>0</v>
      </c>
      <c r="Q139" s="303">
        <f t="shared" si="32"/>
        <v>0</v>
      </c>
      <c r="R139" s="303">
        <f t="shared" si="33"/>
        <v>0</v>
      </c>
      <c r="S139" s="303">
        <v>0</v>
      </c>
      <c r="T139" s="303">
        <v>0</v>
      </c>
      <c r="U139" s="303">
        <v>0</v>
      </c>
      <c r="V139" s="303">
        <v>0</v>
      </c>
      <c r="W139" s="89"/>
      <c r="X139" s="133" t="s">
        <v>135</v>
      </c>
      <c r="Y139" s="303">
        <v>0</v>
      </c>
      <c r="Z139" s="303">
        <v>0</v>
      </c>
      <c r="AA139" s="303">
        <v>0</v>
      </c>
      <c r="AB139" s="303">
        <v>0</v>
      </c>
      <c r="AC139" s="303">
        <v>0</v>
      </c>
      <c r="AD139" s="303">
        <v>0</v>
      </c>
      <c r="AE139" s="303">
        <f t="shared" si="34"/>
        <v>0</v>
      </c>
      <c r="AF139" s="310">
        <f t="shared" si="35"/>
        <v>0</v>
      </c>
      <c r="AG139" s="310">
        <f t="shared" si="36"/>
        <v>0</v>
      </c>
      <c r="AH139" s="310">
        <v>0</v>
      </c>
      <c r="AI139" s="310">
        <v>0</v>
      </c>
      <c r="AJ139" s="310">
        <v>0</v>
      </c>
      <c r="AK139" s="310">
        <v>0</v>
      </c>
      <c r="AL139" s="310">
        <v>0</v>
      </c>
      <c r="AM139" s="310">
        <v>0</v>
      </c>
      <c r="AN139" s="310">
        <v>0</v>
      </c>
      <c r="AO139" s="310">
        <v>0</v>
      </c>
      <c r="AP139" s="310">
        <v>0</v>
      </c>
      <c r="AQ139" s="310">
        <v>0</v>
      </c>
    </row>
    <row r="140" spans="1:43" s="2" customFormat="1" ht="14.4" customHeight="1">
      <c r="A140" s="214" t="s">
        <v>84</v>
      </c>
      <c r="B140" s="133" t="s">
        <v>133</v>
      </c>
      <c r="C140" s="303">
        <v>1</v>
      </c>
      <c r="D140" s="303">
        <f t="shared" si="23"/>
        <v>86</v>
      </c>
      <c r="E140" s="303">
        <v>38</v>
      </c>
      <c r="F140" s="303">
        <v>48</v>
      </c>
      <c r="G140" s="303">
        <f t="shared" si="24"/>
        <v>20</v>
      </c>
      <c r="H140" s="303">
        <v>5</v>
      </c>
      <c r="I140" s="303">
        <v>15</v>
      </c>
      <c r="J140" s="303">
        <f t="shared" si="25"/>
        <v>37</v>
      </c>
      <c r="K140" s="303">
        <v>3</v>
      </c>
      <c r="L140" s="303">
        <v>30</v>
      </c>
      <c r="M140" s="303">
        <v>0</v>
      </c>
      <c r="N140" s="303">
        <v>0</v>
      </c>
      <c r="O140" s="303">
        <v>4</v>
      </c>
      <c r="P140" s="303">
        <f t="shared" si="31"/>
        <v>1109</v>
      </c>
      <c r="Q140" s="303">
        <f t="shared" si="32"/>
        <v>550</v>
      </c>
      <c r="R140" s="303">
        <f t="shared" si="33"/>
        <v>559</v>
      </c>
      <c r="S140" s="303">
        <v>41</v>
      </c>
      <c r="T140" s="303">
        <v>18</v>
      </c>
      <c r="U140" s="303">
        <v>473</v>
      </c>
      <c r="V140" s="303">
        <v>510</v>
      </c>
      <c r="W140" s="214" t="s">
        <v>84</v>
      </c>
      <c r="X140" s="133" t="s">
        <v>133</v>
      </c>
      <c r="Y140" s="303">
        <v>0</v>
      </c>
      <c r="Z140" s="303">
        <v>0</v>
      </c>
      <c r="AA140" s="303">
        <v>0</v>
      </c>
      <c r="AB140" s="303">
        <v>0</v>
      </c>
      <c r="AC140" s="303">
        <v>36</v>
      </c>
      <c r="AD140" s="303">
        <v>31</v>
      </c>
      <c r="AE140" s="303">
        <f t="shared" si="34"/>
        <v>380</v>
      </c>
      <c r="AF140" s="310">
        <f t="shared" si="35"/>
        <v>162</v>
      </c>
      <c r="AG140" s="310">
        <f t="shared" si="36"/>
        <v>218</v>
      </c>
      <c r="AH140" s="310">
        <v>14</v>
      </c>
      <c r="AI140" s="310">
        <v>5</v>
      </c>
      <c r="AJ140" s="310">
        <v>135</v>
      </c>
      <c r="AK140" s="310">
        <v>202</v>
      </c>
      <c r="AL140" s="310">
        <v>0</v>
      </c>
      <c r="AM140" s="310">
        <v>0</v>
      </c>
      <c r="AN140" s="310">
        <v>0</v>
      </c>
      <c r="AO140" s="310">
        <v>0</v>
      </c>
      <c r="AP140" s="310">
        <v>13</v>
      </c>
      <c r="AQ140" s="310">
        <v>11</v>
      </c>
    </row>
    <row r="141" spans="1:43" s="2" customFormat="1" ht="14.4" customHeight="1">
      <c r="A141" s="89"/>
      <c r="B141" s="133" t="s">
        <v>136</v>
      </c>
      <c r="C141" s="303">
        <v>0</v>
      </c>
      <c r="D141" s="303">
        <f t="shared" si="23"/>
        <v>0</v>
      </c>
      <c r="E141" s="303">
        <v>0</v>
      </c>
      <c r="F141" s="303">
        <v>0</v>
      </c>
      <c r="G141" s="303">
        <f t="shared" si="24"/>
        <v>0</v>
      </c>
      <c r="H141" s="303">
        <v>0</v>
      </c>
      <c r="I141" s="303">
        <v>0</v>
      </c>
      <c r="J141" s="303">
        <f t="shared" si="25"/>
        <v>0</v>
      </c>
      <c r="K141" s="303">
        <v>0</v>
      </c>
      <c r="L141" s="303">
        <v>0</v>
      </c>
      <c r="M141" s="303">
        <v>0</v>
      </c>
      <c r="N141" s="303">
        <v>0</v>
      </c>
      <c r="O141" s="303">
        <v>0</v>
      </c>
      <c r="P141" s="303">
        <f t="shared" si="31"/>
        <v>0</v>
      </c>
      <c r="Q141" s="303">
        <f t="shared" si="32"/>
        <v>0</v>
      </c>
      <c r="R141" s="303">
        <f t="shared" si="33"/>
        <v>0</v>
      </c>
      <c r="S141" s="303">
        <v>0</v>
      </c>
      <c r="T141" s="303">
        <v>0</v>
      </c>
      <c r="U141" s="303">
        <v>0</v>
      </c>
      <c r="V141" s="303">
        <v>0</v>
      </c>
      <c r="W141" s="89"/>
      <c r="X141" s="133" t="s">
        <v>136</v>
      </c>
      <c r="Y141" s="303">
        <v>0</v>
      </c>
      <c r="Z141" s="303">
        <v>0</v>
      </c>
      <c r="AA141" s="303">
        <v>0</v>
      </c>
      <c r="AB141" s="303">
        <v>0</v>
      </c>
      <c r="AC141" s="303">
        <v>0</v>
      </c>
      <c r="AD141" s="303">
        <v>0</v>
      </c>
      <c r="AE141" s="303">
        <f t="shared" si="34"/>
        <v>0</v>
      </c>
      <c r="AF141" s="310">
        <f t="shared" si="35"/>
        <v>0</v>
      </c>
      <c r="AG141" s="310">
        <f t="shared" si="36"/>
        <v>0</v>
      </c>
      <c r="AH141" s="310">
        <v>0</v>
      </c>
      <c r="AI141" s="310">
        <v>0</v>
      </c>
      <c r="AJ141" s="310">
        <v>0</v>
      </c>
      <c r="AK141" s="310">
        <v>0</v>
      </c>
      <c r="AL141" s="310">
        <v>0</v>
      </c>
      <c r="AM141" s="310">
        <v>0</v>
      </c>
      <c r="AN141" s="310">
        <v>0</v>
      </c>
      <c r="AO141" s="310">
        <v>0</v>
      </c>
      <c r="AP141" s="310">
        <v>0</v>
      </c>
      <c r="AQ141" s="310">
        <v>0</v>
      </c>
    </row>
    <row r="142" spans="1:43" s="2" customFormat="1" ht="14.4" customHeight="1">
      <c r="A142" s="89"/>
      <c r="B142" s="133" t="s">
        <v>135</v>
      </c>
      <c r="C142" s="303">
        <v>0</v>
      </c>
      <c r="D142" s="303">
        <f t="shared" si="23"/>
        <v>0</v>
      </c>
      <c r="E142" s="303">
        <v>0</v>
      </c>
      <c r="F142" s="303">
        <v>0</v>
      </c>
      <c r="G142" s="303">
        <f t="shared" si="24"/>
        <v>0</v>
      </c>
      <c r="H142" s="303">
        <v>0</v>
      </c>
      <c r="I142" s="303">
        <v>0</v>
      </c>
      <c r="J142" s="303">
        <f t="shared" si="25"/>
        <v>3</v>
      </c>
      <c r="K142" s="303">
        <v>0</v>
      </c>
      <c r="L142" s="303">
        <v>0</v>
      </c>
      <c r="M142" s="303">
        <v>0</v>
      </c>
      <c r="N142" s="303">
        <v>0</v>
      </c>
      <c r="O142" s="303">
        <v>3</v>
      </c>
      <c r="P142" s="303">
        <f t="shared" si="31"/>
        <v>88</v>
      </c>
      <c r="Q142" s="303">
        <f t="shared" si="32"/>
        <v>88</v>
      </c>
      <c r="R142" s="303">
        <f t="shared" si="33"/>
        <v>0</v>
      </c>
      <c r="S142" s="303">
        <v>0</v>
      </c>
      <c r="T142" s="303">
        <v>0</v>
      </c>
      <c r="U142" s="303">
        <v>0</v>
      </c>
      <c r="V142" s="303">
        <v>0</v>
      </c>
      <c r="W142" s="89"/>
      <c r="X142" s="133" t="s">
        <v>135</v>
      </c>
      <c r="Y142" s="303">
        <v>0</v>
      </c>
      <c r="Z142" s="303">
        <v>0</v>
      </c>
      <c r="AA142" s="303">
        <v>0</v>
      </c>
      <c r="AB142" s="303">
        <v>0</v>
      </c>
      <c r="AC142" s="303">
        <v>88</v>
      </c>
      <c r="AD142" s="303">
        <v>0</v>
      </c>
      <c r="AE142" s="303">
        <f t="shared" si="34"/>
        <v>27</v>
      </c>
      <c r="AF142" s="310">
        <f t="shared" si="35"/>
        <v>27</v>
      </c>
      <c r="AG142" s="310">
        <f t="shared" si="36"/>
        <v>0</v>
      </c>
      <c r="AH142" s="310">
        <v>0</v>
      </c>
      <c r="AI142" s="310">
        <v>0</v>
      </c>
      <c r="AJ142" s="310">
        <v>0</v>
      </c>
      <c r="AK142" s="310">
        <v>0</v>
      </c>
      <c r="AL142" s="310">
        <v>0</v>
      </c>
      <c r="AM142" s="310">
        <v>0</v>
      </c>
      <c r="AN142" s="310">
        <v>0</v>
      </c>
      <c r="AO142" s="310">
        <v>0</v>
      </c>
      <c r="AP142" s="310">
        <v>27</v>
      </c>
      <c r="AQ142" s="310">
        <v>0</v>
      </c>
    </row>
    <row r="143" spans="1:43" s="2" customFormat="1" ht="6" customHeight="1">
      <c r="A143" s="89"/>
      <c r="B143" s="133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89"/>
      <c r="X143" s="133"/>
      <c r="Y143" s="201"/>
      <c r="Z143" s="201"/>
      <c r="AA143" s="201"/>
      <c r="AB143" s="201"/>
      <c r="AC143" s="201"/>
      <c r="AD143" s="201"/>
      <c r="AE143" s="201"/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</row>
    <row r="144" spans="1:43" s="1" customFormat="1" ht="38.1" customHeight="1">
      <c r="A144" s="461" t="s">
        <v>367</v>
      </c>
      <c r="B144" s="461"/>
      <c r="C144" s="461"/>
      <c r="D144" s="461"/>
      <c r="E144" s="461"/>
      <c r="F144" s="461"/>
      <c r="G144" s="461"/>
      <c r="H144" s="461"/>
      <c r="I144" s="461"/>
      <c r="J144" s="461"/>
      <c r="K144" s="461"/>
      <c r="L144" s="433" t="s">
        <v>368</v>
      </c>
      <c r="M144" s="433"/>
      <c r="N144" s="433"/>
      <c r="O144" s="433"/>
      <c r="P144" s="433"/>
      <c r="Q144" s="433"/>
      <c r="R144" s="433"/>
      <c r="S144" s="433"/>
      <c r="T144" s="433"/>
      <c r="U144" s="433"/>
      <c r="V144" s="433"/>
      <c r="W144" s="460" t="s">
        <v>369</v>
      </c>
      <c r="X144" s="460"/>
      <c r="Y144" s="460"/>
      <c r="Z144" s="460"/>
      <c r="AA144" s="460"/>
      <c r="AB144" s="460"/>
      <c r="AC144" s="460"/>
      <c r="AD144" s="460"/>
      <c r="AE144" s="460"/>
      <c r="AF144" s="460"/>
      <c r="AG144" s="460"/>
      <c r="AH144" s="405" t="s">
        <v>370</v>
      </c>
      <c r="AI144" s="405"/>
      <c r="AJ144" s="405"/>
      <c r="AK144" s="405"/>
      <c r="AL144" s="405"/>
      <c r="AM144" s="405"/>
      <c r="AN144" s="405"/>
      <c r="AO144" s="405"/>
      <c r="AP144" s="405"/>
      <c r="AQ144" s="405"/>
    </row>
    <row r="145" spans="1:43" s="2" customFormat="1" ht="16.95" customHeight="1" thickBot="1">
      <c r="A145" s="444"/>
      <c r="B145" s="444"/>
      <c r="C145" s="445"/>
      <c r="D145" s="445"/>
      <c r="E145" s="445"/>
      <c r="F145" s="445"/>
      <c r="G145" s="445"/>
      <c r="H145" s="445"/>
      <c r="I145" s="445"/>
      <c r="J145" s="446"/>
      <c r="K145" s="446"/>
      <c r="L145" s="446"/>
      <c r="M145" s="446"/>
      <c r="N145" s="446"/>
      <c r="O145" s="446"/>
      <c r="P145" s="444"/>
      <c r="Q145" s="445"/>
      <c r="R145" s="445"/>
      <c r="S145" s="445"/>
      <c r="T145" s="445"/>
      <c r="U145" s="445"/>
      <c r="V145" s="445"/>
      <c r="W145" s="445"/>
      <c r="X145" s="445"/>
      <c r="Y145" s="445"/>
      <c r="Z145" s="445"/>
      <c r="AA145" s="445"/>
      <c r="AB145" s="445"/>
      <c r="AC145" s="445"/>
      <c r="AD145" s="445"/>
      <c r="AE145" s="446"/>
    </row>
    <row r="146" spans="1:43" s="44" customFormat="1" ht="15" customHeight="1">
      <c r="A146" s="447" t="s">
        <v>510</v>
      </c>
      <c r="B146" s="414"/>
      <c r="C146" s="392" t="s">
        <v>511</v>
      </c>
      <c r="D146" s="423" t="s">
        <v>178</v>
      </c>
      <c r="E146" s="453"/>
      <c r="F146" s="454"/>
      <c r="G146" s="423" t="s">
        <v>179</v>
      </c>
      <c r="H146" s="453"/>
      <c r="I146" s="454"/>
      <c r="J146" s="458" t="s">
        <v>180</v>
      </c>
      <c r="K146" s="453"/>
      <c r="L146" s="453"/>
      <c r="M146" s="453"/>
      <c r="N146" s="453"/>
      <c r="O146" s="454"/>
      <c r="P146" s="418" t="s">
        <v>181</v>
      </c>
      <c r="Q146" s="418"/>
      <c r="R146" s="418"/>
      <c r="S146" s="418"/>
      <c r="T146" s="418"/>
      <c r="U146" s="418"/>
      <c r="V146" s="418"/>
      <c r="W146" s="447" t="s">
        <v>510</v>
      </c>
      <c r="X146" s="414"/>
      <c r="Y146" s="451" t="s">
        <v>181</v>
      </c>
      <c r="Z146" s="418"/>
      <c r="AA146" s="418"/>
      <c r="AB146" s="418"/>
      <c r="AC146" s="418"/>
      <c r="AD146" s="419"/>
      <c r="AE146" s="394" t="s">
        <v>436</v>
      </c>
      <c r="AF146" s="395"/>
      <c r="AG146" s="395"/>
      <c r="AH146" s="395"/>
      <c r="AI146" s="395"/>
      <c r="AJ146" s="395"/>
      <c r="AK146" s="395"/>
      <c r="AL146" s="395"/>
      <c r="AM146" s="395"/>
      <c r="AN146" s="395"/>
      <c r="AO146" s="395"/>
      <c r="AP146" s="395"/>
      <c r="AQ146" s="395"/>
    </row>
    <row r="147" spans="1:43" s="18" customFormat="1" ht="54.6" customHeight="1">
      <c r="A147" s="448"/>
      <c r="B147" s="415"/>
      <c r="C147" s="452"/>
      <c r="D147" s="455"/>
      <c r="E147" s="456"/>
      <c r="F147" s="457"/>
      <c r="G147" s="455"/>
      <c r="H147" s="456"/>
      <c r="I147" s="457"/>
      <c r="J147" s="455"/>
      <c r="K147" s="456"/>
      <c r="L147" s="456"/>
      <c r="M147" s="456"/>
      <c r="N147" s="456"/>
      <c r="O147" s="457"/>
      <c r="P147" s="459" t="s">
        <v>349</v>
      </c>
      <c r="Q147" s="436"/>
      <c r="R147" s="435"/>
      <c r="S147" s="440" t="s">
        <v>348</v>
      </c>
      <c r="T147" s="435"/>
      <c r="U147" s="440" t="s">
        <v>345</v>
      </c>
      <c r="V147" s="435"/>
      <c r="W147" s="448"/>
      <c r="X147" s="415"/>
      <c r="Y147" s="440" t="s">
        <v>351</v>
      </c>
      <c r="Z147" s="462"/>
      <c r="AA147" s="440" t="s">
        <v>346</v>
      </c>
      <c r="AB147" s="462"/>
      <c r="AC147" s="440" t="s">
        <v>347</v>
      </c>
      <c r="AD147" s="462"/>
      <c r="AE147" s="440" t="s">
        <v>352</v>
      </c>
      <c r="AF147" s="436"/>
      <c r="AG147" s="435"/>
      <c r="AH147" s="459" t="s">
        <v>350</v>
      </c>
      <c r="AI147" s="435"/>
      <c r="AJ147" s="440" t="s">
        <v>345</v>
      </c>
      <c r="AK147" s="462"/>
      <c r="AL147" s="440" t="s">
        <v>351</v>
      </c>
      <c r="AM147" s="462"/>
      <c r="AN147" s="440" t="s">
        <v>346</v>
      </c>
      <c r="AO147" s="462"/>
      <c r="AP147" s="440" t="s">
        <v>353</v>
      </c>
      <c r="AQ147" s="459"/>
    </row>
    <row r="148" spans="1:43" s="44" customFormat="1" ht="96" customHeight="1" thickBot="1">
      <c r="A148" s="449"/>
      <c r="B148" s="450"/>
      <c r="C148" s="385"/>
      <c r="D148" s="106" t="s">
        <v>470</v>
      </c>
      <c r="E148" s="107" t="s">
        <v>471</v>
      </c>
      <c r="F148" s="107" t="s">
        <v>473</v>
      </c>
      <c r="G148" s="106" t="s">
        <v>470</v>
      </c>
      <c r="H148" s="107" t="s">
        <v>471</v>
      </c>
      <c r="I148" s="107" t="s">
        <v>473</v>
      </c>
      <c r="J148" s="106" t="s">
        <v>470</v>
      </c>
      <c r="K148" s="106" t="s">
        <v>477</v>
      </c>
      <c r="L148" s="107" t="s">
        <v>478</v>
      </c>
      <c r="M148" s="107" t="s">
        <v>479</v>
      </c>
      <c r="N148" s="107" t="s">
        <v>480</v>
      </c>
      <c r="O148" s="107" t="s">
        <v>481</v>
      </c>
      <c r="P148" s="107" t="s">
        <v>475</v>
      </c>
      <c r="Q148" s="107" t="s">
        <v>471</v>
      </c>
      <c r="R148" s="107" t="s">
        <v>473</v>
      </c>
      <c r="S148" s="107" t="s">
        <v>471</v>
      </c>
      <c r="T148" s="107" t="s">
        <v>473</v>
      </c>
      <c r="U148" s="107" t="s">
        <v>471</v>
      </c>
      <c r="V148" s="107" t="s">
        <v>473</v>
      </c>
      <c r="W148" s="449"/>
      <c r="X148" s="450"/>
      <c r="Y148" s="107" t="s">
        <v>471</v>
      </c>
      <c r="Z148" s="107" t="s">
        <v>473</v>
      </c>
      <c r="AA148" s="107" t="s">
        <v>471</v>
      </c>
      <c r="AB148" s="107" t="s">
        <v>473</v>
      </c>
      <c r="AC148" s="107" t="s">
        <v>471</v>
      </c>
      <c r="AD148" s="107" t="s">
        <v>473</v>
      </c>
      <c r="AE148" s="107" t="s">
        <v>475</v>
      </c>
      <c r="AF148" s="107" t="s">
        <v>471</v>
      </c>
      <c r="AG148" s="107" t="s">
        <v>473</v>
      </c>
      <c r="AH148" s="107" t="s">
        <v>471</v>
      </c>
      <c r="AI148" s="107" t="s">
        <v>473</v>
      </c>
      <c r="AJ148" s="107" t="s">
        <v>471</v>
      </c>
      <c r="AK148" s="107" t="s">
        <v>473</v>
      </c>
      <c r="AL148" s="107" t="s">
        <v>471</v>
      </c>
      <c r="AM148" s="107" t="s">
        <v>473</v>
      </c>
      <c r="AN148" s="107" t="s">
        <v>471</v>
      </c>
      <c r="AO148" s="107" t="s">
        <v>473</v>
      </c>
      <c r="AP148" s="107" t="s">
        <v>471</v>
      </c>
      <c r="AQ148" s="154" t="s">
        <v>473</v>
      </c>
    </row>
    <row r="149" spans="1:43" s="2" customFormat="1" ht="14.4" customHeight="1">
      <c r="A149" s="136" t="s">
        <v>104</v>
      </c>
      <c r="B149" s="133" t="s">
        <v>133</v>
      </c>
      <c r="C149" s="303">
        <v>0</v>
      </c>
      <c r="D149" s="303">
        <f t="shared" ref="D149:D175" si="37">SUM(E149:F149)</f>
        <v>0</v>
      </c>
      <c r="E149" s="303">
        <v>0</v>
      </c>
      <c r="F149" s="303">
        <v>0</v>
      </c>
      <c r="G149" s="303">
        <f t="shared" ref="G149:G175" si="38">SUM(H149:I149)</f>
        <v>0</v>
      </c>
      <c r="H149" s="303">
        <v>0</v>
      </c>
      <c r="I149" s="303">
        <v>0</v>
      </c>
      <c r="J149" s="303">
        <f t="shared" ref="J149:J175" si="39">SUM(K149:O149)</f>
        <v>0</v>
      </c>
      <c r="K149" s="303">
        <v>0</v>
      </c>
      <c r="L149" s="303">
        <v>0</v>
      </c>
      <c r="M149" s="303">
        <v>0</v>
      </c>
      <c r="N149" s="303">
        <v>0</v>
      </c>
      <c r="O149" s="303">
        <v>0</v>
      </c>
      <c r="P149" s="303">
        <f t="shared" ref="P149:P175" si="40">Q149+R149</f>
        <v>0</v>
      </c>
      <c r="Q149" s="303">
        <f t="shared" ref="Q149" si="41">S149+U149+Y149+AA149+AC149</f>
        <v>0</v>
      </c>
      <c r="R149" s="303">
        <f t="shared" ref="R149" si="42">T149+V149+Z149+AB149+AD149</f>
        <v>0</v>
      </c>
      <c r="S149" s="303">
        <v>0</v>
      </c>
      <c r="T149" s="303">
        <v>0</v>
      </c>
      <c r="U149" s="303">
        <v>0</v>
      </c>
      <c r="V149" s="303">
        <v>0</v>
      </c>
      <c r="W149" s="136" t="s">
        <v>104</v>
      </c>
      <c r="X149" s="133" t="s">
        <v>133</v>
      </c>
      <c r="Y149" s="303">
        <v>0</v>
      </c>
      <c r="Z149" s="303">
        <v>0</v>
      </c>
      <c r="AA149" s="303">
        <v>0</v>
      </c>
      <c r="AB149" s="303">
        <v>0</v>
      </c>
      <c r="AC149" s="303">
        <v>0</v>
      </c>
      <c r="AD149" s="303">
        <v>0</v>
      </c>
      <c r="AE149" s="303">
        <f t="shared" ref="AE149" si="43">AF149+AG149</f>
        <v>0</v>
      </c>
      <c r="AF149" s="310">
        <f t="shared" ref="AF149" si="44">AH149+AJ149+AL149+AN149+AP149</f>
        <v>0</v>
      </c>
      <c r="AG149" s="310">
        <f t="shared" ref="AG149" si="45">AI149+AK149+AM149+AO149+AQ149</f>
        <v>0</v>
      </c>
      <c r="AH149" s="310">
        <v>0</v>
      </c>
      <c r="AI149" s="310">
        <v>0</v>
      </c>
      <c r="AJ149" s="310">
        <v>0</v>
      </c>
      <c r="AK149" s="310">
        <v>0</v>
      </c>
      <c r="AL149" s="310">
        <v>0</v>
      </c>
      <c r="AM149" s="310">
        <v>0</v>
      </c>
      <c r="AN149" s="310">
        <v>0</v>
      </c>
      <c r="AO149" s="310">
        <v>0</v>
      </c>
      <c r="AP149" s="310">
        <v>0</v>
      </c>
      <c r="AQ149" s="310">
        <v>0</v>
      </c>
    </row>
    <row r="150" spans="1:43" s="2" customFormat="1" ht="14.4" customHeight="1">
      <c r="A150" s="89"/>
      <c r="B150" s="133" t="s">
        <v>136</v>
      </c>
      <c r="C150" s="303">
        <v>0</v>
      </c>
      <c r="D150" s="303">
        <f t="shared" si="37"/>
        <v>0</v>
      </c>
      <c r="E150" s="303">
        <v>0</v>
      </c>
      <c r="F150" s="303">
        <v>0</v>
      </c>
      <c r="G150" s="303">
        <f t="shared" si="38"/>
        <v>0</v>
      </c>
      <c r="H150" s="303">
        <v>0</v>
      </c>
      <c r="I150" s="303">
        <v>0</v>
      </c>
      <c r="J150" s="303">
        <f t="shared" si="39"/>
        <v>0</v>
      </c>
      <c r="K150" s="303">
        <v>0</v>
      </c>
      <c r="L150" s="303">
        <v>0</v>
      </c>
      <c r="M150" s="303">
        <v>0</v>
      </c>
      <c r="N150" s="303">
        <v>0</v>
      </c>
      <c r="O150" s="303">
        <v>0</v>
      </c>
      <c r="P150" s="303">
        <f t="shared" si="40"/>
        <v>0</v>
      </c>
      <c r="Q150" s="303">
        <f t="shared" ref="Q150:Q175" si="46">S150+U150+Y150+AA150+AC150</f>
        <v>0</v>
      </c>
      <c r="R150" s="303">
        <f t="shared" ref="R150:R175" si="47">T150+V150+Z150+AB150+AD150</f>
        <v>0</v>
      </c>
      <c r="S150" s="303">
        <v>0</v>
      </c>
      <c r="T150" s="303">
        <v>0</v>
      </c>
      <c r="U150" s="303">
        <v>0</v>
      </c>
      <c r="V150" s="303">
        <v>0</v>
      </c>
      <c r="W150" s="89"/>
      <c r="X150" s="133" t="s">
        <v>136</v>
      </c>
      <c r="Y150" s="303">
        <v>0</v>
      </c>
      <c r="Z150" s="303">
        <v>0</v>
      </c>
      <c r="AA150" s="303">
        <v>0</v>
      </c>
      <c r="AB150" s="303">
        <v>0</v>
      </c>
      <c r="AC150" s="303">
        <v>0</v>
      </c>
      <c r="AD150" s="303">
        <v>0</v>
      </c>
      <c r="AE150" s="303">
        <f t="shared" ref="AE150:AE175" si="48">AF150+AG150</f>
        <v>0</v>
      </c>
      <c r="AF150" s="310">
        <f t="shared" ref="AF150:AF175" si="49">AH150+AJ150+AL150+AN150+AP150</f>
        <v>0</v>
      </c>
      <c r="AG150" s="310">
        <f t="shared" ref="AG150:AG175" si="50">AI150+AK150+AM150+AO150+AQ150</f>
        <v>0</v>
      </c>
      <c r="AH150" s="310">
        <v>0</v>
      </c>
      <c r="AI150" s="310">
        <v>0</v>
      </c>
      <c r="AJ150" s="310">
        <v>0</v>
      </c>
      <c r="AK150" s="310">
        <v>0</v>
      </c>
      <c r="AL150" s="310">
        <v>0</v>
      </c>
      <c r="AM150" s="310">
        <v>0</v>
      </c>
      <c r="AN150" s="310">
        <v>0</v>
      </c>
      <c r="AO150" s="310">
        <v>0</v>
      </c>
      <c r="AP150" s="310">
        <v>0</v>
      </c>
      <c r="AQ150" s="310">
        <v>0</v>
      </c>
    </row>
    <row r="151" spans="1:43" s="2" customFormat="1" ht="14.4" customHeight="1">
      <c r="A151" s="89"/>
      <c r="B151" s="133" t="s">
        <v>135</v>
      </c>
      <c r="C151" s="303">
        <v>0</v>
      </c>
      <c r="D151" s="303">
        <f t="shared" si="37"/>
        <v>0</v>
      </c>
      <c r="E151" s="303">
        <v>0</v>
      </c>
      <c r="F151" s="303">
        <v>0</v>
      </c>
      <c r="G151" s="303">
        <f t="shared" si="38"/>
        <v>0</v>
      </c>
      <c r="H151" s="303">
        <v>0</v>
      </c>
      <c r="I151" s="303">
        <v>0</v>
      </c>
      <c r="J151" s="303">
        <f t="shared" si="39"/>
        <v>0</v>
      </c>
      <c r="K151" s="303">
        <v>0</v>
      </c>
      <c r="L151" s="303">
        <v>0</v>
      </c>
      <c r="M151" s="303">
        <v>0</v>
      </c>
      <c r="N151" s="303">
        <v>0</v>
      </c>
      <c r="O151" s="303">
        <v>0</v>
      </c>
      <c r="P151" s="303">
        <f t="shared" si="40"/>
        <v>0</v>
      </c>
      <c r="Q151" s="303">
        <f t="shared" si="46"/>
        <v>0</v>
      </c>
      <c r="R151" s="303">
        <f t="shared" si="47"/>
        <v>0</v>
      </c>
      <c r="S151" s="303">
        <v>0</v>
      </c>
      <c r="T151" s="303">
        <v>0</v>
      </c>
      <c r="U151" s="303">
        <v>0</v>
      </c>
      <c r="V151" s="303">
        <v>0</v>
      </c>
      <c r="W151" s="89"/>
      <c r="X151" s="133" t="s">
        <v>135</v>
      </c>
      <c r="Y151" s="303">
        <v>0</v>
      </c>
      <c r="Z151" s="303">
        <v>0</v>
      </c>
      <c r="AA151" s="303">
        <v>0</v>
      </c>
      <c r="AB151" s="303">
        <v>0</v>
      </c>
      <c r="AC151" s="303">
        <v>0</v>
      </c>
      <c r="AD151" s="303">
        <v>0</v>
      </c>
      <c r="AE151" s="303">
        <f t="shared" si="48"/>
        <v>0</v>
      </c>
      <c r="AF151" s="310">
        <f t="shared" si="49"/>
        <v>0</v>
      </c>
      <c r="AG151" s="310">
        <f t="shared" si="50"/>
        <v>0</v>
      </c>
      <c r="AH151" s="310">
        <v>0</v>
      </c>
      <c r="AI151" s="310">
        <v>0</v>
      </c>
      <c r="AJ151" s="310">
        <v>0</v>
      </c>
      <c r="AK151" s="310">
        <v>0</v>
      </c>
      <c r="AL151" s="310">
        <v>0</v>
      </c>
      <c r="AM151" s="310">
        <v>0</v>
      </c>
      <c r="AN151" s="310">
        <v>0</v>
      </c>
      <c r="AO151" s="310">
        <v>0</v>
      </c>
      <c r="AP151" s="310">
        <v>0</v>
      </c>
      <c r="AQ151" s="310">
        <v>0</v>
      </c>
    </row>
    <row r="152" spans="1:43" s="2" customFormat="1" ht="14.4" customHeight="1">
      <c r="A152" s="136" t="s">
        <v>105</v>
      </c>
      <c r="B152" s="133" t="s">
        <v>133</v>
      </c>
      <c r="C152" s="303">
        <v>0</v>
      </c>
      <c r="D152" s="303">
        <f t="shared" si="37"/>
        <v>0</v>
      </c>
      <c r="E152" s="303">
        <v>0</v>
      </c>
      <c r="F152" s="303">
        <v>0</v>
      </c>
      <c r="G152" s="303">
        <f t="shared" si="38"/>
        <v>0</v>
      </c>
      <c r="H152" s="303">
        <v>0</v>
      </c>
      <c r="I152" s="303">
        <v>0</v>
      </c>
      <c r="J152" s="303">
        <f t="shared" si="39"/>
        <v>0</v>
      </c>
      <c r="K152" s="303">
        <v>0</v>
      </c>
      <c r="L152" s="303">
        <v>0</v>
      </c>
      <c r="M152" s="303">
        <v>0</v>
      </c>
      <c r="N152" s="303">
        <v>0</v>
      </c>
      <c r="O152" s="303">
        <v>0</v>
      </c>
      <c r="P152" s="303">
        <f t="shared" si="40"/>
        <v>0</v>
      </c>
      <c r="Q152" s="303">
        <f t="shared" si="46"/>
        <v>0</v>
      </c>
      <c r="R152" s="303">
        <f t="shared" si="47"/>
        <v>0</v>
      </c>
      <c r="S152" s="303">
        <v>0</v>
      </c>
      <c r="T152" s="303">
        <v>0</v>
      </c>
      <c r="U152" s="303">
        <v>0</v>
      </c>
      <c r="V152" s="303">
        <v>0</v>
      </c>
      <c r="W152" s="136" t="s">
        <v>105</v>
      </c>
      <c r="X152" s="133" t="s">
        <v>133</v>
      </c>
      <c r="Y152" s="303">
        <v>0</v>
      </c>
      <c r="Z152" s="303">
        <v>0</v>
      </c>
      <c r="AA152" s="303">
        <v>0</v>
      </c>
      <c r="AB152" s="303">
        <v>0</v>
      </c>
      <c r="AC152" s="303">
        <v>0</v>
      </c>
      <c r="AD152" s="303">
        <v>0</v>
      </c>
      <c r="AE152" s="303">
        <f t="shared" si="48"/>
        <v>0</v>
      </c>
      <c r="AF152" s="310">
        <f t="shared" si="49"/>
        <v>0</v>
      </c>
      <c r="AG152" s="310">
        <f t="shared" si="50"/>
        <v>0</v>
      </c>
      <c r="AH152" s="310">
        <v>0</v>
      </c>
      <c r="AI152" s="310">
        <v>0</v>
      </c>
      <c r="AJ152" s="310">
        <v>0</v>
      </c>
      <c r="AK152" s="310">
        <v>0</v>
      </c>
      <c r="AL152" s="310">
        <v>0</v>
      </c>
      <c r="AM152" s="310">
        <v>0</v>
      </c>
      <c r="AN152" s="310">
        <v>0</v>
      </c>
      <c r="AO152" s="310">
        <v>0</v>
      </c>
      <c r="AP152" s="310">
        <v>0</v>
      </c>
      <c r="AQ152" s="310">
        <v>0</v>
      </c>
    </row>
    <row r="153" spans="1:43" s="2" customFormat="1" ht="14.4" customHeight="1">
      <c r="A153" s="89"/>
      <c r="B153" s="133" t="s">
        <v>136</v>
      </c>
      <c r="C153" s="303">
        <v>0</v>
      </c>
      <c r="D153" s="303">
        <f t="shared" si="37"/>
        <v>0</v>
      </c>
      <c r="E153" s="303">
        <v>0</v>
      </c>
      <c r="F153" s="303">
        <v>0</v>
      </c>
      <c r="G153" s="303">
        <f t="shared" si="38"/>
        <v>0</v>
      </c>
      <c r="H153" s="303">
        <v>0</v>
      </c>
      <c r="I153" s="303">
        <v>0</v>
      </c>
      <c r="J153" s="303">
        <f t="shared" si="39"/>
        <v>0</v>
      </c>
      <c r="K153" s="303">
        <v>0</v>
      </c>
      <c r="L153" s="303">
        <v>0</v>
      </c>
      <c r="M153" s="303">
        <v>0</v>
      </c>
      <c r="N153" s="303">
        <v>0</v>
      </c>
      <c r="O153" s="303">
        <v>0</v>
      </c>
      <c r="P153" s="303">
        <f t="shared" si="40"/>
        <v>0</v>
      </c>
      <c r="Q153" s="303">
        <f t="shared" si="46"/>
        <v>0</v>
      </c>
      <c r="R153" s="303">
        <f t="shared" si="47"/>
        <v>0</v>
      </c>
      <c r="S153" s="303">
        <v>0</v>
      </c>
      <c r="T153" s="303">
        <v>0</v>
      </c>
      <c r="U153" s="303">
        <v>0</v>
      </c>
      <c r="V153" s="303">
        <v>0</v>
      </c>
      <c r="W153" s="89"/>
      <c r="X153" s="133" t="s">
        <v>136</v>
      </c>
      <c r="Y153" s="303">
        <v>0</v>
      </c>
      <c r="Z153" s="303">
        <v>0</v>
      </c>
      <c r="AA153" s="303">
        <v>0</v>
      </c>
      <c r="AB153" s="303">
        <v>0</v>
      </c>
      <c r="AC153" s="303">
        <v>0</v>
      </c>
      <c r="AD153" s="303">
        <v>0</v>
      </c>
      <c r="AE153" s="303">
        <f t="shared" si="48"/>
        <v>0</v>
      </c>
      <c r="AF153" s="310">
        <f t="shared" si="49"/>
        <v>0</v>
      </c>
      <c r="AG153" s="310">
        <f t="shared" si="50"/>
        <v>0</v>
      </c>
      <c r="AH153" s="310">
        <v>0</v>
      </c>
      <c r="AI153" s="310">
        <v>0</v>
      </c>
      <c r="AJ153" s="310">
        <v>0</v>
      </c>
      <c r="AK153" s="310">
        <v>0</v>
      </c>
      <c r="AL153" s="310">
        <v>0</v>
      </c>
      <c r="AM153" s="310">
        <v>0</v>
      </c>
      <c r="AN153" s="310">
        <v>0</v>
      </c>
      <c r="AO153" s="310">
        <v>0</v>
      </c>
      <c r="AP153" s="310">
        <v>0</v>
      </c>
      <c r="AQ153" s="310">
        <v>0</v>
      </c>
    </row>
    <row r="154" spans="1:43" s="2" customFormat="1" ht="14.4" customHeight="1">
      <c r="A154" s="89"/>
      <c r="B154" s="133" t="s">
        <v>135</v>
      </c>
      <c r="C154" s="303">
        <v>0</v>
      </c>
      <c r="D154" s="303">
        <f t="shared" si="37"/>
        <v>0</v>
      </c>
      <c r="E154" s="303">
        <v>0</v>
      </c>
      <c r="F154" s="303">
        <v>0</v>
      </c>
      <c r="G154" s="303">
        <f t="shared" si="38"/>
        <v>0</v>
      </c>
      <c r="H154" s="303">
        <v>0</v>
      </c>
      <c r="I154" s="303">
        <v>0</v>
      </c>
      <c r="J154" s="303">
        <f t="shared" si="39"/>
        <v>0</v>
      </c>
      <c r="K154" s="303">
        <v>0</v>
      </c>
      <c r="L154" s="303">
        <v>0</v>
      </c>
      <c r="M154" s="303">
        <v>0</v>
      </c>
      <c r="N154" s="303">
        <v>0</v>
      </c>
      <c r="O154" s="303">
        <v>0</v>
      </c>
      <c r="P154" s="303">
        <f t="shared" si="40"/>
        <v>0</v>
      </c>
      <c r="Q154" s="303">
        <f t="shared" si="46"/>
        <v>0</v>
      </c>
      <c r="R154" s="303">
        <f t="shared" si="47"/>
        <v>0</v>
      </c>
      <c r="S154" s="303">
        <v>0</v>
      </c>
      <c r="T154" s="303">
        <v>0</v>
      </c>
      <c r="U154" s="303">
        <v>0</v>
      </c>
      <c r="V154" s="303">
        <v>0</v>
      </c>
      <c r="W154" s="89"/>
      <c r="X154" s="133" t="s">
        <v>135</v>
      </c>
      <c r="Y154" s="303">
        <v>0</v>
      </c>
      <c r="Z154" s="303">
        <v>0</v>
      </c>
      <c r="AA154" s="303">
        <v>0</v>
      </c>
      <c r="AB154" s="303">
        <v>0</v>
      </c>
      <c r="AC154" s="303">
        <v>0</v>
      </c>
      <c r="AD154" s="303">
        <v>0</v>
      </c>
      <c r="AE154" s="303">
        <f t="shared" si="48"/>
        <v>0</v>
      </c>
      <c r="AF154" s="310">
        <f t="shared" si="49"/>
        <v>0</v>
      </c>
      <c r="AG154" s="310">
        <f t="shared" si="50"/>
        <v>0</v>
      </c>
      <c r="AH154" s="310">
        <v>0</v>
      </c>
      <c r="AI154" s="310">
        <v>0</v>
      </c>
      <c r="AJ154" s="310">
        <v>0</v>
      </c>
      <c r="AK154" s="310">
        <v>0</v>
      </c>
      <c r="AL154" s="310">
        <v>0</v>
      </c>
      <c r="AM154" s="310">
        <v>0</v>
      </c>
      <c r="AN154" s="310">
        <v>0</v>
      </c>
      <c r="AO154" s="310">
        <v>0</v>
      </c>
      <c r="AP154" s="310">
        <v>0</v>
      </c>
      <c r="AQ154" s="310">
        <v>0</v>
      </c>
    </row>
    <row r="155" spans="1:43" s="2" customFormat="1" ht="14.4" customHeight="1">
      <c r="A155" s="136" t="s">
        <v>106</v>
      </c>
      <c r="B155" s="133" t="s">
        <v>133</v>
      </c>
      <c r="C155" s="303">
        <v>2</v>
      </c>
      <c r="D155" s="303">
        <f t="shared" si="37"/>
        <v>331</v>
      </c>
      <c r="E155" s="303">
        <v>184</v>
      </c>
      <c r="F155" s="303">
        <v>147</v>
      </c>
      <c r="G155" s="303">
        <f t="shared" si="38"/>
        <v>73</v>
      </c>
      <c r="H155" s="303">
        <v>37</v>
      </c>
      <c r="I155" s="303">
        <v>36</v>
      </c>
      <c r="J155" s="303">
        <f t="shared" si="39"/>
        <v>132</v>
      </c>
      <c r="K155" s="303">
        <v>12</v>
      </c>
      <c r="L155" s="303">
        <v>33</v>
      </c>
      <c r="M155" s="303">
        <v>66</v>
      </c>
      <c r="N155" s="303">
        <v>6</v>
      </c>
      <c r="O155" s="303">
        <v>15</v>
      </c>
      <c r="P155" s="303">
        <f t="shared" si="40"/>
        <v>4120</v>
      </c>
      <c r="Q155" s="303">
        <f t="shared" si="46"/>
        <v>2917</v>
      </c>
      <c r="R155" s="303">
        <f t="shared" si="47"/>
        <v>1203</v>
      </c>
      <c r="S155" s="303">
        <v>162</v>
      </c>
      <c r="T155" s="303">
        <v>239</v>
      </c>
      <c r="U155" s="303">
        <v>533</v>
      </c>
      <c r="V155" s="303">
        <v>600</v>
      </c>
      <c r="W155" s="136" t="s">
        <v>106</v>
      </c>
      <c r="X155" s="133" t="s">
        <v>133</v>
      </c>
      <c r="Y155" s="303">
        <v>1936</v>
      </c>
      <c r="Z155" s="303">
        <v>302</v>
      </c>
      <c r="AA155" s="303">
        <v>161</v>
      </c>
      <c r="AB155" s="303">
        <v>17</v>
      </c>
      <c r="AC155" s="303">
        <v>125</v>
      </c>
      <c r="AD155" s="303">
        <v>45</v>
      </c>
      <c r="AE155" s="303">
        <f t="shared" si="48"/>
        <v>1435</v>
      </c>
      <c r="AF155" s="310">
        <f t="shared" si="49"/>
        <v>997</v>
      </c>
      <c r="AG155" s="310">
        <f t="shared" si="50"/>
        <v>438</v>
      </c>
      <c r="AH155" s="310">
        <v>67</v>
      </c>
      <c r="AI155" s="310">
        <v>85</v>
      </c>
      <c r="AJ155" s="310">
        <v>171</v>
      </c>
      <c r="AK155" s="310">
        <v>222</v>
      </c>
      <c r="AL155" s="310">
        <v>650</v>
      </c>
      <c r="AM155" s="310">
        <v>106</v>
      </c>
      <c r="AN155" s="310">
        <v>66</v>
      </c>
      <c r="AO155" s="310">
        <v>12</v>
      </c>
      <c r="AP155" s="310">
        <v>43</v>
      </c>
      <c r="AQ155" s="310">
        <v>13</v>
      </c>
    </row>
    <row r="156" spans="1:43" s="2" customFormat="1" ht="14.4" customHeight="1">
      <c r="A156" s="89"/>
      <c r="B156" s="133" t="s">
        <v>136</v>
      </c>
      <c r="C156" s="303">
        <v>2</v>
      </c>
      <c r="D156" s="303">
        <f t="shared" si="37"/>
        <v>269</v>
      </c>
      <c r="E156" s="303">
        <v>77</v>
      </c>
      <c r="F156" s="303">
        <v>192</v>
      </c>
      <c r="G156" s="303">
        <f t="shared" si="38"/>
        <v>30</v>
      </c>
      <c r="H156" s="303">
        <v>12</v>
      </c>
      <c r="I156" s="303">
        <v>18</v>
      </c>
      <c r="J156" s="303">
        <f t="shared" si="39"/>
        <v>30</v>
      </c>
      <c r="K156" s="303">
        <v>30</v>
      </c>
      <c r="L156" s="303">
        <v>0</v>
      </c>
      <c r="M156" s="303">
        <v>0</v>
      </c>
      <c r="N156" s="303">
        <v>0</v>
      </c>
      <c r="O156" s="303">
        <v>0</v>
      </c>
      <c r="P156" s="303">
        <f t="shared" si="40"/>
        <v>1132</v>
      </c>
      <c r="Q156" s="303">
        <f t="shared" si="46"/>
        <v>595</v>
      </c>
      <c r="R156" s="303">
        <f t="shared" si="47"/>
        <v>537</v>
      </c>
      <c r="S156" s="303">
        <v>595</v>
      </c>
      <c r="T156" s="303">
        <v>537</v>
      </c>
      <c r="U156" s="303">
        <v>0</v>
      </c>
      <c r="V156" s="303">
        <v>0</v>
      </c>
      <c r="W156" s="89"/>
      <c r="X156" s="133" t="s">
        <v>136</v>
      </c>
      <c r="Y156" s="303">
        <v>0</v>
      </c>
      <c r="Z156" s="303">
        <v>0</v>
      </c>
      <c r="AA156" s="303">
        <v>0</v>
      </c>
      <c r="AB156" s="303">
        <v>0</v>
      </c>
      <c r="AC156" s="303">
        <v>0</v>
      </c>
      <c r="AD156" s="303">
        <v>0</v>
      </c>
      <c r="AE156" s="303">
        <f t="shared" si="48"/>
        <v>377</v>
      </c>
      <c r="AF156" s="310">
        <f t="shared" si="49"/>
        <v>191</v>
      </c>
      <c r="AG156" s="310">
        <f t="shared" si="50"/>
        <v>186</v>
      </c>
      <c r="AH156" s="310">
        <v>191</v>
      </c>
      <c r="AI156" s="310">
        <v>186</v>
      </c>
      <c r="AJ156" s="310">
        <v>0</v>
      </c>
      <c r="AK156" s="310">
        <v>0</v>
      </c>
      <c r="AL156" s="310">
        <v>0</v>
      </c>
      <c r="AM156" s="310">
        <v>0</v>
      </c>
      <c r="AN156" s="310">
        <v>0</v>
      </c>
      <c r="AO156" s="310">
        <v>0</v>
      </c>
      <c r="AP156" s="310">
        <v>0</v>
      </c>
      <c r="AQ156" s="310">
        <v>0</v>
      </c>
    </row>
    <row r="157" spans="1:43" s="2" customFormat="1" ht="14.4" customHeight="1">
      <c r="A157" s="89"/>
      <c r="B157" s="133" t="s">
        <v>135</v>
      </c>
      <c r="C157" s="303">
        <v>0</v>
      </c>
      <c r="D157" s="303">
        <f t="shared" si="37"/>
        <v>0</v>
      </c>
      <c r="E157" s="303">
        <v>0</v>
      </c>
      <c r="F157" s="303">
        <v>0</v>
      </c>
      <c r="G157" s="303">
        <f t="shared" si="38"/>
        <v>0</v>
      </c>
      <c r="H157" s="303">
        <v>0</v>
      </c>
      <c r="I157" s="303">
        <v>0</v>
      </c>
      <c r="J157" s="303">
        <f t="shared" si="39"/>
        <v>0</v>
      </c>
      <c r="K157" s="303">
        <v>0</v>
      </c>
      <c r="L157" s="303">
        <v>0</v>
      </c>
      <c r="M157" s="303">
        <v>0</v>
      </c>
      <c r="N157" s="303">
        <v>0</v>
      </c>
      <c r="O157" s="303">
        <v>0</v>
      </c>
      <c r="P157" s="303">
        <f t="shared" si="40"/>
        <v>0</v>
      </c>
      <c r="Q157" s="303">
        <f t="shared" si="46"/>
        <v>0</v>
      </c>
      <c r="R157" s="303">
        <f t="shared" si="47"/>
        <v>0</v>
      </c>
      <c r="S157" s="303">
        <v>0</v>
      </c>
      <c r="T157" s="303">
        <v>0</v>
      </c>
      <c r="U157" s="303">
        <v>0</v>
      </c>
      <c r="V157" s="303">
        <v>0</v>
      </c>
      <c r="W157" s="89"/>
      <c r="X157" s="133" t="s">
        <v>135</v>
      </c>
      <c r="Y157" s="303">
        <v>0</v>
      </c>
      <c r="Z157" s="303">
        <v>0</v>
      </c>
      <c r="AA157" s="303">
        <v>0</v>
      </c>
      <c r="AB157" s="303">
        <v>0</v>
      </c>
      <c r="AC157" s="303">
        <v>0</v>
      </c>
      <c r="AD157" s="303">
        <v>0</v>
      </c>
      <c r="AE157" s="303">
        <f t="shared" si="48"/>
        <v>0</v>
      </c>
      <c r="AF157" s="310">
        <f t="shared" si="49"/>
        <v>0</v>
      </c>
      <c r="AG157" s="310">
        <f t="shared" si="50"/>
        <v>0</v>
      </c>
      <c r="AH157" s="310">
        <v>0</v>
      </c>
      <c r="AI157" s="310">
        <v>0</v>
      </c>
      <c r="AJ157" s="310">
        <v>0</v>
      </c>
      <c r="AK157" s="310">
        <v>0</v>
      </c>
      <c r="AL157" s="310">
        <v>0</v>
      </c>
      <c r="AM157" s="310">
        <v>0</v>
      </c>
      <c r="AN157" s="310">
        <v>0</v>
      </c>
      <c r="AO157" s="310">
        <v>0</v>
      </c>
      <c r="AP157" s="310">
        <v>0</v>
      </c>
      <c r="AQ157" s="310">
        <v>0</v>
      </c>
    </row>
    <row r="158" spans="1:43" s="2" customFormat="1" ht="14.4" customHeight="1">
      <c r="A158" s="136" t="s">
        <v>85</v>
      </c>
      <c r="B158" s="133" t="s">
        <v>133</v>
      </c>
      <c r="C158" s="303">
        <v>1</v>
      </c>
      <c r="D158" s="303">
        <f t="shared" si="37"/>
        <v>187</v>
      </c>
      <c r="E158" s="303">
        <v>108</v>
      </c>
      <c r="F158" s="303">
        <v>79</v>
      </c>
      <c r="G158" s="303">
        <f t="shared" si="38"/>
        <v>33</v>
      </c>
      <c r="H158" s="303">
        <v>6</v>
      </c>
      <c r="I158" s="303">
        <v>27</v>
      </c>
      <c r="J158" s="303">
        <f t="shared" si="39"/>
        <v>84</v>
      </c>
      <c r="K158" s="303">
        <v>57</v>
      </c>
      <c r="L158" s="303">
        <v>0</v>
      </c>
      <c r="M158" s="303">
        <v>0</v>
      </c>
      <c r="N158" s="303">
        <v>0</v>
      </c>
      <c r="O158" s="303">
        <v>27</v>
      </c>
      <c r="P158" s="303">
        <f t="shared" si="40"/>
        <v>2416</v>
      </c>
      <c r="Q158" s="303">
        <f t="shared" si="46"/>
        <v>2308</v>
      </c>
      <c r="R158" s="303">
        <f t="shared" si="47"/>
        <v>108</v>
      </c>
      <c r="S158" s="303">
        <v>2082</v>
      </c>
      <c r="T158" s="303">
        <v>20</v>
      </c>
      <c r="U158" s="303">
        <v>0</v>
      </c>
      <c r="V158" s="303">
        <v>0</v>
      </c>
      <c r="W158" s="136" t="s">
        <v>85</v>
      </c>
      <c r="X158" s="133" t="s">
        <v>133</v>
      </c>
      <c r="Y158" s="303">
        <v>0</v>
      </c>
      <c r="Z158" s="303">
        <v>0</v>
      </c>
      <c r="AA158" s="303">
        <v>0</v>
      </c>
      <c r="AB158" s="303">
        <v>0</v>
      </c>
      <c r="AC158" s="303">
        <v>226</v>
      </c>
      <c r="AD158" s="303">
        <v>88</v>
      </c>
      <c r="AE158" s="303">
        <f t="shared" si="48"/>
        <v>823</v>
      </c>
      <c r="AF158" s="310">
        <f t="shared" si="49"/>
        <v>785</v>
      </c>
      <c r="AG158" s="310">
        <f t="shared" si="50"/>
        <v>38</v>
      </c>
      <c r="AH158" s="310">
        <v>717</v>
      </c>
      <c r="AI158" s="310">
        <v>8</v>
      </c>
      <c r="AJ158" s="310">
        <v>0</v>
      </c>
      <c r="AK158" s="310">
        <v>0</v>
      </c>
      <c r="AL158" s="310">
        <v>0</v>
      </c>
      <c r="AM158" s="310">
        <v>0</v>
      </c>
      <c r="AN158" s="310">
        <v>0</v>
      </c>
      <c r="AO158" s="310">
        <v>0</v>
      </c>
      <c r="AP158" s="310">
        <v>68</v>
      </c>
      <c r="AQ158" s="310">
        <v>30</v>
      </c>
    </row>
    <row r="159" spans="1:43" s="2" customFormat="1" ht="14.4" customHeight="1">
      <c r="A159" s="89"/>
      <c r="B159" s="133" t="s">
        <v>136</v>
      </c>
      <c r="C159" s="303">
        <v>0</v>
      </c>
      <c r="D159" s="303">
        <f t="shared" si="37"/>
        <v>0</v>
      </c>
      <c r="E159" s="303">
        <v>0</v>
      </c>
      <c r="F159" s="303">
        <v>0</v>
      </c>
      <c r="G159" s="303">
        <f t="shared" si="38"/>
        <v>0</v>
      </c>
      <c r="H159" s="303">
        <v>0</v>
      </c>
      <c r="I159" s="303">
        <v>0</v>
      </c>
      <c r="J159" s="303">
        <f t="shared" si="39"/>
        <v>0</v>
      </c>
      <c r="K159" s="303">
        <v>0</v>
      </c>
      <c r="L159" s="303">
        <v>0</v>
      </c>
      <c r="M159" s="303">
        <v>0</v>
      </c>
      <c r="N159" s="303">
        <v>0</v>
      </c>
      <c r="O159" s="303">
        <v>0</v>
      </c>
      <c r="P159" s="303">
        <f t="shared" si="40"/>
        <v>0</v>
      </c>
      <c r="Q159" s="303">
        <f t="shared" si="46"/>
        <v>0</v>
      </c>
      <c r="R159" s="303">
        <f t="shared" si="47"/>
        <v>0</v>
      </c>
      <c r="S159" s="303">
        <v>0</v>
      </c>
      <c r="T159" s="303">
        <v>0</v>
      </c>
      <c r="U159" s="303">
        <v>0</v>
      </c>
      <c r="V159" s="303">
        <v>0</v>
      </c>
      <c r="W159" s="89"/>
      <c r="X159" s="133" t="s">
        <v>136</v>
      </c>
      <c r="Y159" s="303">
        <v>0</v>
      </c>
      <c r="Z159" s="303">
        <v>0</v>
      </c>
      <c r="AA159" s="303">
        <v>0</v>
      </c>
      <c r="AB159" s="303">
        <v>0</v>
      </c>
      <c r="AC159" s="303">
        <v>0</v>
      </c>
      <c r="AD159" s="303">
        <v>0</v>
      </c>
      <c r="AE159" s="303">
        <f t="shared" si="48"/>
        <v>0</v>
      </c>
      <c r="AF159" s="310">
        <f t="shared" si="49"/>
        <v>0</v>
      </c>
      <c r="AG159" s="310">
        <f t="shared" si="50"/>
        <v>0</v>
      </c>
      <c r="AH159" s="310">
        <v>0</v>
      </c>
      <c r="AI159" s="310">
        <v>0</v>
      </c>
      <c r="AJ159" s="310">
        <v>0</v>
      </c>
      <c r="AK159" s="310">
        <v>0</v>
      </c>
      <c r="AL159" s="310">
        <v>0</v>
      </c>
      <c r="AM159" s="310">
        <v>0</v>
      </c>
      <c r="AN159" s="310">
        <v>0</v>
      </c>
      <c r="AO159" s="310">
        <v>0</v>
      </c>
      <c r="AP159" s="310">
        <v>0</v>
      </c>
      <c r="AQ159" s="310">
        <v>0</v>
      </c>
    </row>
    <row r="160" spans="1:43" s="2" customFormat="1" ht="14.4" customHeight="1">
      <c r="A160" s="89"/>
      <c r="B160" s="133" t="s">
        <v>135</v>
      </c>
      <c r="C160" s="303">
        <v>5</v>
      </c>
      <c r="D160" s="303">
        <f t="shared" si="37"/>
        <v>464</v>
      </c>
      <c r="E160" s="303">
        <v>187</v>
      </c>
      <c r="F160" s="303">
        <v>277</v>
      </c>
      <c r="G160" s="303">
        <f t="shared" si="38"/>
        <v>141</v>
      </c>
      <c r="H160" s="303">
        <v>55</v>
      </c>
      <c r="I160" s="303">
        <v>86</v>
      </c>
      <c r="J160" s="303">
        <f t="shared" si="39"/>
        <v>192</v>
      </c>
      <c r="K160" s="303">
        <v>51</v>
      </c>
      <c r="L160" s="303">
        <v>8</v>
      </c>
      <c r="M160" s="303">
        <v>118</v>
      </c>
      <c r="N160" s="303">
        <v>9</v>
      </c>
      <c r="O160" s="303">
        <v>6</v>
      </c>
      <c r="P160" s="303">
        <f t="shared" si="40"/>
        <v>6888</v>
      </c>
      <c r="Q160" s="303">
        <f t="shared" si="46"/>
        <v>3481</v>
      </c>
      <c r="R160" s="303">
        <f t="shared" si="47"/>
        <v>3407</v>
      </c>
      <c r="S160" s="303">
        <v>1149</v>
      </c>
      <c r="T160" s="303">
        <v>905</v>
      </c>
      <c r="U160" s="303">
        <v>92</v>
      </c>
      <c r="V160" s="303">
        <v>169</v>
      </c>
      <c r="W160" s="89"/>
      <c r="X160" s="133" t="s">
        <v>135</v>
      </c>
      <c r="Y160" s="303">
        <v>1861</v>
      </c>
      <c r="Z160" s="303">
        <v>2227</v>
      </c>
      <c r="AA160" s="303">
        <v>255</v>
      </c>
      <c r="AB160" s="303">
        <v>77</v>
      </c>
      <c r="AC160" s="303">
        <v>124</v>
      </c>
      <c r="AD160" s="303">
        <v>29</v>
      </c>
      <c r="AE160" s="303">
        <f t="shared" si="48"/>
        <v>3182</v>
      </c>
      <c r="AF160" s="310">
        <f t="shared" si="49"/>
        <v>1550</v>
      </c>
      <c r="AG160" s="310">
        <f t="shared" si="50"/>
        <v>1632</v>
      </c>
      <c r="AH160" s="310">
        <v>478</v>
      </c>
      <c r="AI160" s="310">
        <v>376</v>
      </c>
      <c r="AJ160" s="310">
        <v>59</v>
      </c>
      <c r="AK160" s="310">
        <v>106</v>
      </c>
      <c r="AL160" s="310">
        <v>876</v>
      </c>
      <c r="AM160" s="310">
        <v>1128</v>
      </c>
      <c r="AN160" s="310">
        <v>75</v>
      </c>
      <c r="AO160" s="310">
        <v>18</v>
      </c>
      <c r="AP160" s="310">
        <v>62</v>
      </c>
      <c r="AQ160" s="310">
        <v>4</v>
      </c>
    </row>
    <row r="161" spans="1:43" s="2" customFormat="1" ht="14.4" customHeight="1">
      <c r="A161" s="136" t="s">
        <v>86</v>
      </c>
      <c r="B161" s="133" t="s">
        <v>133</v>
      </c>
      <c r="C161" s="303">
        <v>1</v>
      </c>
      <c r="D161" s="303">
        <f t="shared" si="37"/>
        <v>149</v>
      </c>
      <c r="E161" s="303">
        <v>51</v>
      </c>
      <c r="F161" s="303">
        <v>98</v>
      </c>
      <c r="G161" s="303">
        <f t="shared" si="38"/>
        <v>22</v>
      </c>
      <c r="H161" s="303">
        <v>3</v>
      </c>
      <c r="I161" s="303">
        <v>19</v>
      </c>
      <c r="J161" s="303">
        <f t="shared" si="39"/>
        <v>64</v>
      </c>
      <c r="K161" s="303">
        <v>0</v>
      </c>
      <c r="L161" s="303">
        <v>0</v>
      </c>
      <c r="M161" s="303">
        <v>51</v>
      </c>
      <c r="N161" s="303">
        <v>1</v>
      </c>
      <c r="O161" s="303">
        <v>12</v>
      </c>
      <c r="P161" s="303">
        <f t="shared" si="40"/>
        <v>1952</v>
      </c>
      <c r="Q161" s="303">
        <f t="shared" si="46"/>
        <v>588</v>
      </c>
      <c r="R161" s="303">
        <f t="shared" si="47"/>
        <v>1364</v>
      </c>
      <c r="S161" s="303">
        <v>0</v>
      </c>
      <c r="T161" s="303">
        <v>0</v>
      </c>
      <c r="U161" s="303">
        <v>0</v>
      </c>
      <c r="V161" s="303">
        <v>0</v>
      </c>
      <c r="W161" s="136" t="s">
        <v>86</v>
      </c>
      <c r="X161" s="133" t="s">
        <v>133</v>
      </c>
      <c r="Y161" s="303">
        <v>513</v>
      </c>
      <c r="Z161" s="303">
        <v>1249</v>
      </c>
      <c r="AA161" s="303">
        <v>4</v>
      </c>
      <c r="AB161" s="303">
        <v>3</v>
      </c>
      <c r="AC161" s="303">
        <v>71</v>
      </c>
      <c r="AD161" s="303">
        <v>112</v>
      </c>
      <c r="AE161" s="303">
        <f t="shared" si="48"/>
        <v>656</v>
      </c>
      <c r="AF161" s="310">
        <f t="shared" si="49"/>
        <v>200</v>
      </c>
      <c r="AG161" s="310">
        <f t="shared" si="50"/>
        <v>456</v>
      </c>
      <c r="AH161" s="310">
        <v>0</v>
      </c>
      <c r="AI161" s="310">
        <v>0</v>
      </c>
      <c r="AJ161" s="310">
        <v>0</v>
      </c>
      <c r="AK161" s="310">
        <v>0</v>
      </c>
      <c r="AL161" s="310">
        <v>181</v>
      </c>
      <c r="AM161" s="310">
        <v>427</v>
      </c>
      <c r="AN161" s="310">
        <v>3</v>
      </c>
      <c r="AO161" s="310">
        <v>7</v>
      </c>
      <c r="AP161" s="310">
        <v>16</v>
      </c>
      <c r="AQ161" s="310">
        <v>22</v>
      </c>
    </row>
    <row r="162" spans="1:43" s="2" customFormat="1" ht="14.4" customHeight="1">
      <c r="A162" s="89"/>
      <c r="B162" s="133" t="s">
        <v>136</v>
      </c>
      <c r="C162" s="303">
        <v>1</v>
      </c>
      <c r="D162" s="303">
        <f t="shared" si="37"/>
        <v>74</v>
      </c>
      <c r="E162" s="303">
        <v>30</v>
      </c>
      <c r="F162" s="303">
        <v>44</v>
      </c>
      <c r="G162" s="303">
        <f t="shared" si="38"/>
        <v>10</v>
      </c>
      <c r="H162" s="303">
        <v>4</v>
      </c>
      <c r="I162" s="303">
        <v>6</v>
      </c>
      <c r="J162" s="303">
        <f t="shared" si="39"/>
        <v>12</v>
      </c>
      <c r="K162" s="303">
        <v>12</v>
      </c>
      <c r="L162" s="303">
        <v>0</v>
      </c>
      <c r="M162" s="303">
        <v>0</v>
      </c>
      <c r="N162" s="303">
        <v>0</v>
      </c>
      <c r="O162" s="303">
        <v>0</v>
      </c>
      <c r="P162" s="303">
        <f t="shared" si="40"/>
        <v>361</v>
      </c>
      <c r="Q162" s="303">
        <f t="shared" si="46"/>
        <v>187</v>
      </c>
      <c r="R162" s="303">
        <f t="shared" si="47"/>
        <v>174</v>
      </c>
      <c r="S162" s="303">
        <v>187</v>
      </c>
      <c r="T162" s="303">
        <v>174</v>
      </c>
      <c r="U162" s="303">
        <v>0</v>
      </c>
      <c r="V162" s="303">
        <v>0</v>
      </c>
      <c r="W162" s="89"/>
      <c r="X162" s="133" t="s">
        <v>136</v>
      </c>
      <c r="Y162" s="303">
        <v>0</v>
      </c>
      <c r="Z162" s="303">
        <v>0</v>
      </c>
      <c r="AA162" s="303">
        <v>0</v>
      </c>
      <c r="AB162" s="303">
        <v>0</v>
      </c>
      <c r="AC162" s="303">
        <v>0</v>
      </c>
      <c r="AD162" s="303">
        <v>0</v>
      </c>
      <c r="AE162" s="303">
        <f t="shared" si="48"/>
        <v>133</v>
      </c>
      <c r="AF162" s="310">
        <f t="shared" si="49"/>
        <v>65</v>
      </c>
      <c r="AG162" s="310">
        <f t="shared" si="50"/>
        <v>68</v>
      </c>
      <c r="AH162" s="310">
        <v>65</v>
      </c>
      <c r="AI162" s="310">
        <v>68</v>
      </c>
      <c r="AJ162" s="310">
        <v>0</v>
      </c>
      <c r="AK162" s="310">
        <v>0</v>
      </c>
      <c r="AL162" s="310">
        <v>0</v>
      </c>
      <c r="AM162" s="310">
        <v>0</v>
      </c>
      <c r="AN162" s="310">
        <v>0</v>
      </c>
      <c r="AO162" s="310">
        <v>0</v>
      </c>
      <c r="AP162" s="310">
        <v>0</v>
      </c>
      <c r="AQ162" s="310">
        <v>0</v>
      </c>
    </row>
    <row r="163" spans="1:43" s="2" customFormat="1" ht="14.4" customHeight="1">
      <c r="A163" s="89"/>
      <c r="B163" s="133" t="s">
        <v>135</v>
      </c>
      <c r="C163" s="303">
        <v>2</v>
      </c>
      <c r="D163" s="303">
        <f t="shared" si="37"/>
        <v>61</v>
      </c>
      <c r="E163" s="303">
        <v>30</v>
      </c>
      <c r="F163" s="303">
        <v>31</v>
      </c>
      <c r="G163" s="303">
        <f t="shared" si="38"/>
        <v>21</v>
      </c>
      <c r="H163" s="303">
        <v>6</v>
      </c>
      <c r="I163" s="303">
        <v>15</v>
      </c>
      <c r="J163" s="303">
        <f t="shared" si="39"/>
        <v>49</v>
      </c>
      <c r="K163" s="303">
        <v>3</v>
      </c>
      <c r="L163" s="303">
        <v>0</v>
      </c>
      <c r="M163" s="303">
        <v>20</v>
      </c>
      <c r="N163" s="303">
        <v>19</v>
      </c>
      <c r="O163" s="303">
        <v>7</v>
      </c>
      <c r="P163" s="303">
        <f t="shared" si="40"/>
        <v>1341</v>
      </c>
      <c r="Q163" s="303">
        <f t="shared" si="46"/>
        <v>727</v>
      </c>
      <c r="R163" s="303">
        <f t="shared" si="47"/>
        <v>614</v>
      </c>
      <c r="S163" s="303">
        <v>11</v>
      </c>
      <c r="T163" s="303">
        <v>1</v>
      </c>
      <c r="U163" s="303">
        <v>0</v>
      </c>
      <c r="V163" s="303">
        <v>0</v>
      </c>
      <c r="W163" s="89"/>
      <c r="X163" s="133" t="s">
        <v>135</v>
      </c>
      <c r="Y163" s="303">
        <v>300</v>
      </c>
      <c r="Z163" s="303">
        <v>259</v>
      </c>
      <c r="AA163" s="303">
        <v>318</v>
      </c>
      <c r="AB163" s="303">
        <v>260</v>
      </c>
      <c r="AC163" s="303">
        <v>98</v>
      </c>
      <c r="AD163" s="303">
        <v>94</v>
      </c>
      <c r="AE163" s="303">
        <f t="shared" si="48"/>
        <v>558</v>
      </c>
      <c r="AF163" s="310">
        <f t="shared" si="49"/>
        <v>314</v>
      </c>
      <c r="AG163" s="310">
        <f t="shared" si="50"/>
        <v>244</v>
      </c>
      <c r="AH163" s="310">
        <v>7</v>
      </c>
      <c r="AI163" s="310">
        <v>4</v>
      </c>
      <c r="AJ163" s="310">
        <v>0</v>
      </c>
      <c r="AK163" s="310">
        <v>0</v>
      </c>
      <c r="AL163" s="310">
        <v>97</v>
      </c>
      <c r="AM163" s="310">
        <v>99</v>
      </c>
      <c r="AN163" s="310">
        <v>157</v>
      </c>
      <c r="AO163" s="310">
        <v>98</v>
      </c>
      <c r="AP163" s="310">
        <v>53</v>
      </c>
      <c r="AQ163" s="310">
        <v>43</v>
      </c>
    </row>
    <row r="164" spans="1:43" s="2" customFormat="1" ht="14.4" customHeight="1">
      <c r="A164" s="89" t="s">
        <v>137</v>
      </c>
      <c r="B164" s="133" t="s">
        <v>133</v>
      </c>
      <c r="C164" s="303">
        <v>1</v>
      </c>
      <c r="D164" s="303">
        <f t="shared" si="37"/>
        <v>137</v>
      </c>
      <c r="E164" s="303">
        <v>58</v>
      </c>
      <c r="F164" s="303">
        <v>79</v>
      </c>
      <c r="G164" s="303">
        <f t="shared" si="38"/>
        <v>22</v>
      </c>
      <c r="H164" s="303">
        <v>3</v>
      </c>
      <c r="I164" s="303">
        <v>19</v>
      </c>
      <c r="J164" s="303">
        <f t="shared" si="39"/>
        <v>57</v>
      </c>
      <c r="K164" s="303">
        <v>57</v>
      </c>
      <c r="L164" s="303">
        <v>0</v>
      </c>
      <c r="M164" s="303">
        <v>0</v>
      </c>
      <c r="N164" s="303">
        <v>0</v>
      </c>
      <c r="O164" s="303">
        <v>0</v>
      </c>
      <c r="P164" s="303">
        <f t="shared" si="40"/>
        <v>2104</v>
      </c>
      <c r="Q164" s="303">
        <f t="shared" si="46"/>
        <v>1357</v>
      </c>
      <c r="R164" s="303">
        <f t="shared" si="47"/>
        <v>747</v>
      </c>
      <c r="S164" s="303">
        <v>1357</v>
      </c>
      <c r="T164" s="303">
        <v>747</v>
      </c>
      <c r="U164" s="303">
        <v>0</v>
      </c>
      <c r="V164" s="303">
        <v>0</v>
      </c>
      <c r="W164" s="89" t="s">
        <v>137</v>
      </c>
      <c r="X164" s="133" t="s">
        <v>133</v>
      </c>
      <c r="Y164" s="303">
        <v>0</v>
      </c>
      <c r="Z164" s="303">
        <v>0</v>
      </c>
      <c r="AA164" s="303">
        <v>0</v>
      </c>
      <c r="AB164" s="303">
        <v>0</v>
      </c>
      <c r="AC164" s="303">
        <v>0</v>
      </c>
      <c r="AD164" s="303">
        <v>0</v>
      </c>
      <c r="AE164" s="303">
        <f t="shared" si="48"/>
        <v>729</v>
      </c>
      <c r="AF164" s="310">
        <f t="shared" si="49"/>
        <v>494</v>
      </c>
      <c r="AG164" s="310">
        <f t="shared" si="50"/>
        <v>235</v>
      </c>
      <c r="AH164" s="310">
        <v>494</v>
      </c>
      <c r="AI164" s="310">
        <v>235</v>
      </c>
      <c r="AJ164" s="310">
        <v>0</v>
      </c>
      <c r="AK164" s="310">
        <v>0</v>
      </c>
      <c r="AL164" s="310">
        <v>0</v>
      </c>
      <c r="AM164" s="310">
        <v>0</v>
      </c>
      <c r="AN164" s="310">
        <v>0</v>
      </c>
      <c r="AO164" s="310">
        <v>0</v>
      </c>
      <c r="AP164" s="310">
        <v>0</v>
      </c>
      <c r="AQ164" s="310">
        <v>0</v>
      </c>
    </row>
    <row r="165" spans="1:43" s="2" customFormat="1" ht="14.4" customHeight="1">
      <c r="A165" s="89"/>
      <c r="B165" s="133" t="s">
        <v>136</v>
      </c>
      <c r="C165" s="303">
        <v>0</v>
      </c>
      <c r="D165" s="303">
        <f t="shared" si="37"/>
        <v>0</v>
      </c>
      <c r="E165" s="303">
        <v>0</v>
      </c>
      <c r="F165" s="303">
        <v>0</v>
      </c>
      <c r="G165" s="303">
        <f t="shared" si="38"/>
        <v>0</v>
      </c>
      <c r="H165" s="303">
        <v>0</v>
      </c>
      <c r="I165" s="303">
        <v>0</v>
      </c>
      <c r="J165" s="303">
        <f t="shared" si="39"/>
        <v>0</v>
      </c>
      <c r="K165" s="303">
        <v>0</v>
      </c>
      <c r="L165" s="303">
        <v>0</v>
      </c>
      <c r="M165" s="303">
        <v>0</v>
      </c>
      <c r="N165" s="303">
        <v>0</v>
      </c>
      <c r="O165" s="303">
        <v>0</v>
      </c>
      <c r="P165" s="303">
        <f t="shared" si="40"/>
        <v>0</v>
      </c>
      <c r="Q165" s="303">
        <f t="shared" si="46"/>
        <v>0</v>
      </c>
      <c r="R165" s="303">
        <f t="shared" si="47"/>
        <v>0</v>
      </c>
      <c r="S165" s="303">
        <v>0</v>
      </c>
      <c r="T165" s="303">
        <v>0</v>
      </c>
      <c r="U165" s="303">
        <v>0</v>
      </c>
      <c r="V165" s="303">
        <v>0</v>
      </c>
      <c r="W165" s="89"/>
      <c r="X165" s="133" t="s">
        <v>136</v>
      </c>
      <c r="Y165" s="303">
        <v>0</v>
      </c>
      <c r="Z165" s="303">
        <v>0</v>
      </c>
      <c r="AA165" s="303">
        <v>0</v>
      </c>
      <c r="AB165" s="303">
        <v>0</v>
      </c>
      <c r="AC165" s="303">
        <v>0</v>
      </c>
      <c r="AD165" s="303">
        <v>0</v>
      </c>
      <c r="AE165" s="303">
        <f t="shared" si="48"/>
        <v>0</v>
      </c>
      <c r="AF165" s="310">
        <f t="shared" si="49"/>
        <v>0</v>
      </c>
      <c r="AG165" s="310">
        <f t="shared" si="50"/>
        <v>0</v>
      </c>
      <c r="AH165" s="310">
        <v>0</v>
      </c>
      <c r="AI165" s="310">
        <v>0</v>
      </c>
      <c r="AJ165" s="310">
        <v>0</v>
      </c>
      <c r="AK165" s="310">
        <v>0</v>
      </c>
      <c r="AL165" s="310">
        <v>0</v>
      </c>
      <c r="AM165" s="310">
        <v>0</v>
      </c>
      <c r="AN165" s="310">
        <v>0</v>
      </c>
      <c r="AO165" s="310">
        <v>0</v>
      </c>
      <c r="AP165" s="310">
        <v>0</v>
      </c>
      <c r="AQ165" s="310">
        <v>0</v>
      </c>
    </row>
    <row r="166" spans="1:43" s="2" customFormat="1" ht="14.4" customHeight="1">
      <c r="A166" s="89"/>
      <c r="B166" s="133" t="s">
        <v>135</v>
      </c>
      <c r="C166" s="303">
        <v>2</v>
      </c>
      <c r="D166" s="303">
        <f t="shared" si="37"/>
        <v>119</v>
      </c>
      <c r="E166" s="303">
        <v>42</v>
      </c>
      <c r="F166" s="303">
        <v>77</v>
      </c>
      <c r="G166" s="303">
        <f t="shared" si="38"/>
        <v>41</v>
      </c>
      <c r="H166" s="303">
        <v>4</v>
      </c>
      <c r="I166" s="303">
        <v>37</v>
      </c>
      <c r="J166" s="303">
        <f t="shared" si="39"/>
        <v>40</v>
      </c>
      <c r="K166" s="303">
        <v>19</v>
      </c>
      <c r="L166" s="303">
        <v>0</v>
      </c>
      <c r="M166" s="303">
        <v>14</v>
      </c>
      <c r="N166" s="303">
        <v>0</v>
      </c>
      <c r="O166" s="303">
        <v>7</v>
      </c>
      <c r="P166" s="303">
        <f t="shared" si="40"/>
        <v>1109</v>
      </c>
      <c r="Q166" s="303">
        <f t="shared" si="46"/>
        <v>160</v>
      </c>
      <c r="R166" s="303">
        <f t="shared" si="47"/>
        <v>949</v>
      </c>
      <c r="S166" s="303">
        <v>5</v>
      </c>
      <c r="T166" s="303">
        <v>790</v>
      </c>
      <c r="U166" s="303">
        <v>0</v>
      </c>
      <c r="V166" s="303">
        <v>0</v>
      </c>
      <c r="W166" s="89"/>
      <c r="X166" s="133" t="s">
        <v>135</v>
      </c>
      <c r="Y166" s="303">
        <v>90</v>
      </c>
      <c r="Z166" s="303">
        <v>71</v>
      </c>
      <c r="AA166" s="303">
        <v>0</v>
      </c>
      <c r="AB166" s="303">
        <v>0</v>
      </c>
      <c r="AC166" s="303">
        <v>65</v>
      </c>
      <c r="AD166" s="303">
        <v>88</v>
      </c>
      <c r="AE166" s="303">
        <f t="shared" si="48"/>
        <v>505</v>
      </c>
      <c r="AF166" s="310">
        <f t="shared" si="49"/>
        <v>114</v>
      </c>
      <c r="AG166" s="310">
        <f t="shared" si="50"/>
        <v>391</v>
      </c>
      <c r="AH166" s="310">
        <v>14</v>
      </c>
      <c r="AI166" s="310">
        <v>322</v>
      </c>
      <c r="AJ166" s="310">
        <v>0</v>
      </c>
      <c r="AK166" s="310">
        <v>0</v>
      </c>
      <c r="AL166" s="310">
        <v>69</v>
      </c>
      <c r="AM166" s="310">
        <v>39</v>
      </c>
      <c r="AN166" s="310">
        <v>0</v>
      </c>
      <c r="AO166" s="310">
        <v>0</v>
      </c>
      <c r="AP166" s="310">
        <v>31</v>
      </c>
      <c r="AQ166" s="310">
        <v>30</v>
      </c>
    </row>
    <row r="167" spans="1:43" s="2" customFormat="1" ht="14.4" customHeight="1">
      <c r="A167" s="89" t="s">
        <v>88</v>
      </c>
      <c r="B167" s="133" t="s">
        <v>133</v>
      </c>
      <c r="C167" s="303">
        <v>0</v>
      </c>
      <c r="D167" s="303">
        <f t="shared" si="37"/>
        <v>0</v>
      </c>
      <c r="E167" s="303">
        <v>0</v>
      </c>
      <c r="F167" s="303">
        <v>0</v>
      </c>
      <c r="G167" s="303">
        <f t="shared" si="38"/>
        <v>0</v>
      </c>
      <c r="H167" s="303">
        <v>0</v>
      </c>
      <c r="I167" s="303">
        <v>0</v>
      </c>
      <c r="J167" s="303">
        <f t="shared" si="39"/>
        <v>0</v>
      </c>
      <c r="K167" s="303">
        <v>0</v>
      </c>
      <c r="L167" s="303">
        <v>0</v>
      </c>
      <c r="M167" s="303">
        <v>0</v>
      </c>
      <c r="N167" s="303">
        <v>0</v>
      </c>
      <c r="O167" s="303">
        <v>0</v>
      </c>
      <c r="P167" s="303">
        <f t="shared" si="40"/>
        <v>0</v>
      </c>
      <c r="Q167" s="303">
        <f t="shared" si="46"/>
        <v>0</v>
      </c>
      <c r="R167" s="303">
        <f t="shared" si="47"/>
        <v>0</v>
      </c>
      <c r="S167" s="303">
        <v>0</v>
      </c>
      <c r="T167" s="303">
        <v>0</v>
      </c>
      <c r="U167" s="303">
        <v>0</v>
      </c>
      <c r="V167" s="303">
        <v>0</v>
      </c>
      <c r="W167" s="96" t="s">
        <v>88</v>
      </c>
      <c r="X167" s="133" t="s">
        <v>133</v>
      </c>
      <c r="Y167" s="303">
        <v>0</v>
      </c>
      <c r="Z167" s="303">
        <v>0</v>
      </c>
      <c r="AA167" s="303">
        <v>0</v>
      </c>
      <c r="AB167" s="303">
        <v>0</v>
      </c>
      <c r="AC167" s="303">
        <v>0</v>
      </c>
      <c r="AD167" s="303">
        <v>0</v>
      </c>
      <c r="AE167" s="303">
        <f t="shared" si="48"/>
        <v>0</v>
      </c>
      <c r="AF167" s="310">
        <f t="shared" si="49"/>
        <v>0</v>
      </c>
      <c r="AG167" s="310">
        <f t="shared" si="50"/>
        <v>0</v>
      </c>
      <c r="AH167" s="310">
        <v>0</v>
      </c>
      <c r="AI167" s="310">
        <v>0</v>
      </c>
      <c r="AJ167" s="310">
        <v>0</v>
      </c>
      <c r="AK167" s="310">
        <v>0</v>
      </c>
      <c r="AL167" s="310">
        <v>0</v>
      </c>
      <c r="AM167" s="310">
        <v>0</v>
      </c>
      <c r="AN167" s="310">
        <v>0</v>
      </c>
      <c r="AO167" s="310">
        <v>0</v>
      </c>
      <c r="AP167" s="310">
        <v>0</v>
      </c>
      <c r="AQ167" s="310">
        <v>0</v>
      </c>
    </row>
    <row r="168" spans="1:43" s="2" customFormat="1" ht="14.4" customHeight="1">
      <c r="A168" s="89"/>
      <c r="B168" s="133" t="s">
        <v>136</v>
      </c>
      <c r="C168" s="303">
        <v>1</v>
      </c>
      <c r="D168" s="303">
        <f t="shared" si="37"/>
        <v>51</v>
      </c>
      <c r="E168" s="303">
        <v>15</v>
      </c>
      <c r="F168" s="303">
        <v>36</v>
      </c>
      <c r="G168" s="303">
        <f t="shared" si="38"/>
        <v>9</v>
      </c>
      <c r="H168" s="303">
        <v>1</v>
      </c>
      <c r="I168" s="303">
        <v>8</v>
      </c>
      <c r="J168" s="303">
        <f t="shared" si="39"/>
        <v>9</v>
      </c>
      <c r="K168" s="303">
        <v>9</v>
      </c>
      <c r="L168" s="303">
        <v>0</v>
      </c>
      <c r="M168" s="303">
        <v>0</v>
      </c>
      <c r="N168" s="303">
        <v>0</v>
      </c>
      <c r="O168" s="303">
        <v>0</v>
      </c>
      <c r="P168" s="303">
        <f t="shared" si="40"/>
        <v>253</v>
      </c>
      <c r="Q168" s="303">
        <f t="shared" si="46"/>
        <v>118</v>
      </c>
      <c r="R168" s="303">
        <f t="shared" si="47"/>
        <v>135</v>
      </c>
      <c r="S168" s="303">
        <v>118</v>
      </c>
      <c r="T168" s="303">
        <v>135</v>
      </c>
      <c r="U168" s="303">
        <v>0</v>
      </c>
      <c r="V168" s="303">
        <v>0</v>
      </c>
      <c r="W168" s="96"/>
      <c r="X168" s="133" t="s">
        <v>136</v>
      </c>
      <c r="Y168" s="303">
        <v>0</v>
      </c>
      <c r="Z168" s="303">
        <v>0</v>
      </c>
      <c r="AA168" s="303">
        <v>0</v>
      </c>
      <c r="AB168" s="303">
        <v>0</v>
      </c>
      <c r="AC168" s="303">
        <v>0</v>
      </c>
      <c r="AD168" s="303">
        <v>0</v>
      </c>
      <c r="AE168" s="303">
        <f t="shared" si="48"/>
        <v>85</v>
      </c>
      <c r="AF168" s="310">
        <f t="shared" si="49"/>
        <v>39</v>
      </c>
      <c r="AG168" s="310">
        <f t="shared" si="50"/>
        <v>46</v>
      </c>
      <c r="AH168" s="310">
        <v>39</v>
      </c>
      <c r="AI168" s="310">
        <v>46</v>
      </c>
      <c r="AJ168" s="310">
        <v>0</v>
      </c>
      <c r="AK168" s="310">
        <v>0</v>
      </c>
      <c r="AL168" s="310">
        <v>0</v>
      </c>
      <c r="AM168" s="310">
        <v>0</v>
      </c>
      <c r="AN168" s="310">
        <v>0</v>
      </c>
      <c r="AO168" s="310">
        <v>0</v>
      </c>
      <c r="AP168" s="310">
        <v>0</v>
      </c>
      <c r="AQ168" s="310">
        <v>0</v>
      </c>
    </row>
    <row r="169" spans="1:43" s="2" customFormat="1" ht="14.4" customHeight="1">
      <c r="A169" s="89"/>
      <c r="B169" s="133" t="s">
        <v>135</v>
      </c>
      <c r="C169" s="303">
        <v>1</v>
      </c>
      <c r="D169" s="303">
        <f t="shared" si="37"/>
        <v>78</v>
      </c>
      <c r="E169" s="303">
        <v>43</v>
      </c>
      <c r="F169" s="303">
        <v>35</v>
      </c>
      <c r="G169" s="303">
        <f t="shared" si="38"/>
        <v>13</v>
      </c>
      <c r="H169" s="303">
        <v>3</v>
      </c>
      <c r="I169" s="303">
        <v>10</v>
      </c>
      <c r="J169" s="303">
        <f t="shared" si="39"/>
        <v>24</v>
      </c>
      <c r="K169" s="303">
        <v>24</v>
      </c>
      <c r="L169" s="303">
        <v>0</v>
      </c>
      <c r="M169" s="303">
        <v>0</v>
      </c>
      <c r="N169" s="303">
        <v>0</v>
      </c>
      <c r="O169" s="303">
        <v>0</v>
      </c>
      <c r="P169" s="303">
        <f t="shared" si="40"/>
        <v>997</v>
      </c>
      <c r="Q169" s="303">
        <f t="shared" si="46"/>
        <v>605</v>
      </c>
      <c r="R169" s="303">
        <f t="shared" si="47"/>
        <v>392</v>
      </c>
      <c r="S169" s="303">
        <v>605</v>
      </c>
      <c r="T169" s="303">
        <v>392</v>
      </c>
      <c r="U169" s="303">
        <v>0</v>
      </c>
      <c r="V169" s="303">
        <v>0</v>
      </c>
      <c r="W169" s="96"/>
      <c r="X169" s="133" t="s">
        <v>135</v>
      </c>
      <c r="Y169" s="303">
        <v>0</v>
      </c>
      <c r="Z169" s="303">
        <v>0</v>
      </c>
      <c r="AA169" s="303">
        <v>0</v>
      </c>
      <c r="AB169" s="303">
        <v>0</v>
      </c>
      <c r="AC169" s="303">
        <v>0</v>
      </c>
      <c r="AD169" s="303">
        <v>0</v>
      </c>
      <c r="AE169" s="303">
        <f t="shared" si="48"/>
        <v>358</v>
      </c>
      <c r="AF169" s="310">
        <f t="shared" si="49"/>
        <v>220</v>
      </c>
      <c r="AG169" s="310">
        <f t="shared" si="50"/>
        <v>138</v>
      </c>
      <c r="AH169" s="310">
        <v>220</v>
      </c>
      <c r="AI169" s="310">
        <v>138</v>
      </c>
      <c r="AJ169" s="310">
        <v>0</v>
      </c>
      <c r="AK169" s="310">
        <v>0</v>
      </c>
      <c r="AL169" s="310">
        <v>0</v>
      </c>
      <c r="AM169" s="310">
        <v>0</v>
      </c>
      <c r="AN169" s="310">
        <v>0</v>
      </c>
      <c r="AO169" s="310">
        <v>0</v>
      </c>
      <c r="AP169" s="310">
        <v>0</v>
      </c>
      <c r="AQ169" s="310">
        <v>0</v>
      </c>
    </row>
    <row r="170" spans="1:43" s="2" customFormat="1" ht="14.4" customHeight="1">
      <c r="A170" s="89" t="s">
        <v>89</v>
      </c>
      <c r="B170" s="133" t="s">
        <v>133</v>
      </c>
      <c r="C170" s="303">
        <v>1</v>
      </c>
      <c r="D170" s="303">
        <f t="shared" si="37"/>
        <v>82</v>
      </c>
      <c r="E170" s="303">
        <v>46</v>
      </c>
      <c r="F170" s="303">
        <v>36</v>
      </c>
      <c r="G170" s="303">
        <f t="shared" si="38"/>
        <v>21</v>
      </c>
      <c r="H170" s="303">
        <v>10</v>
      </c>
      <c r="I170" s="303">
        <v>11</v>
      </c>
      <c r="J170" s="303">
        <f t="shared" si="39"/>
        <v>33</v>
      </c>
      <c r="K170" s="303">
        <v>3</v>
      </c>
      <c r="L170" s="303">
        <v>0</v>
      </c>
      <c r="M170" s="303">
        <v>24</v>
      </c>
      <c r="N170" s="303">
        <v>6</v>
      </c>
      <c r="O170" s="303">
        <v>0</v>
      </c>
      <c r="P170" s="303">
        <f t="shared" si="40"/>
        <v>1002</v>
      </c>
      <c r="Q170" s="303">
        <f t="shared" si="46"/>
        <v>726</v>
      </c>
      <c r="R170" s="303">
        <f t="shared" si="47"/>
        <v>276</v>
      </c>
      <c r="S170" s="303">
        <v>47</v>
      </c>
      <c r="T170" s="303">
        <v>8</v>
      </c>
      <c r="U170" s="303">
        <v>0</v>
      </c>
      <c r="V170" s="303">
        <v>0</v>
      </c>
      <c r="W170" s="96" t="s">
        <v>89</v>
      </c>
      <c r="X170" s="133" t="s">
        <v>133</v>
      </c>
      <c r="Y170" s="303">
        <v>578</v>
      </c>
      <c r="Z170" s="303">
        <v>201</v>
      </c>
      <c r="AA170" s="303">
        <v>101</v>
      </c>
      <c r="AB170" s="303">
        <v>67</v>
      </c>
      <c r="AC170" s="303">
        <v>0</v>
      </c>
      <c r="AD170" s="303">
        <v>0</v>
      </c>
      <c r="AE170" s="303">
        <f t="shared" si="48"/>
        <v>352</v>
      </c>
      <c r="AF170" s="310">
        <f t="shared" si="49"/>
        <v>245</v>
      </c>
      <c r="AG170" s="310">
        <f t="shared" si="50"/>
        <v>107</v>
      </c>
      <c r="AH170" s="310">
        <v>18</v>
      </c>
      <c r="AI170" s="310">
        <v>5</v>
      </c>
      <c r="AJ170" s="310">
        <v>0</v>
      </c>
      <c r="AK170" s="310">
        <v>0</v>
      </c>
      <c r="AL170" s="310">
        <v>162</v>
      </c>
      <c r="AM170" s="310">
        <v>84</v>
      </c>
      <c r="AN170" s="310">
        <v>65</v>
      </c>
      <c r="AO170" s="310">
        <v>18</v>
      </c>
      <c r="AP170" s="310">
        <v>0</v>
      </c>
      <c r="AQ170" s="310">
        <v>0</v>
      </c>
    </row>
    <row r="171" spans="1:43" s="2" customFormat="1" ht="14.4" customHeight="1">
      <c r="A171" s="89"/>
      <c r="B171" s="133" t="s">
        <v>136</v>
      </c>
      <c r="C171" s="303">
        <v>0</v>
      </c>
      <c r="D171" s="303">
        <f t="shared" si="37"/>
        <v>0</v>
      </c>
      <c r="E171" s="303">
        <v>0</v>
      </c>
      <c r="F171" s="303">
        <v>0</v>
      </c>
      <c r="G171" s="303">
        <f t="shared" si="38"/>
        <v>0</v>
      </c>
      <c r="H171" s="303">
        <v>0</v>
      </c>
      <c r="I171" s="303">
        <v>0</v>
      </c>
      <c r="J171" s="303">
        <f t="shared" si="39"/>
        <v>0</v>
      </c>
      <c r="K171" s="303">
        <v>0</v>
      </c>
      <c r="L171" s="303">
        <v>0</v>
      </c>
      <c r="M171" s="303">
        <v>0</v>
      </c>
      <c r="N171" s="303">
        <v>0</v>
      </c>
      <c r="O171" s="303">
        <v>0</v>
      </c>
      <c r="P171" s="303">
        <f t="shared" si="40"/>
        <v>0</v>
      </c>
      <c r="Q171" s="303">
        <f t="shared" si="46"/>
        <v>0</v>
      </c>
      <c r="R171" s="303">
        <f t="shared" si="47"/>
        <v>0</v>
      </c>
      <c r="S171" s="303">
        <v>0</v>
      </c>
      <c r="T171" s="303">
        <v>0</v>
      </c>
      <c r="U171" s="303">
        <v>0</v>
      </c>
      <c r="V171" s="303">
        <v>0</v>
      </c>
      <c r="W171" s="96"/>
      <c r="X171" s="133" t="s">
        <v>136</v>
      </c>
      <c r="Y171" s="303">
        <v>0</v>
      </c>
      <c r="Z171" s="303">
        <v>0</v>
      </c>
      <c r="AA171" s="303">
        <v>0</v>
      </c>
      <c r="AB171" s="303">
        <v>0</v>
      </c>
      <c r="AC171" s="303">
        <v>0</v>
      </c>
      <c r="AD171" s="303">
        <v>0</v>
      </c>
      <c r="AE171" s="303">
        <f t="shared" si="48"/>
        <v>0</v>
      </c>
      <c r="AF171" s="310">
        <f t="shared" si="49"/>
        <v>0</v>
      </c>
      <c r="AG171" s="310">
        <f t="shared" si="50"/>
        <v>0</v>
      </c>
      <c r="AH171" s="310">
        <v>0</v>
      </c>
      <c r="AI171" s="310">
        <v>0</v>
      </c>
      <c r="AJ171" s="310">
        <v>0</v>
      </c>
      <c r="AK171" s="310">
        <v>0</v>
      </c>
      <c r="AL171" s="310">
        <v>0</v>
      </c>
      <c r="AM171" s="310">
        <v>0</v>
      </c>
      <c r="AN171" s="310">
        <v>0</v>
      </c>
      <c r="AO171" s="310">
        <v>0</v>
      </c>
      <c r="AP171" s="310">
        <v>0</v>
      </c>
      <c r="AQ171" s="310">
        <v>0</v>
      </c>
    </row>
    <row r="172" spans="1:43" s="2" customFormat="1" ht="14.4" customHeight="1">
      <c r="A172" s="89"/>
      <c r="B172" s="133" t="s">
        <v>135</v>
      </c>
      <c r="C172" s="303">
        <v>1</v>
      </c>
      <c r="D172" s="303">
        <f t="shared" si="37"/>
        <v>87</v>
      </c>
      <c r="E172" s="303">
        <v>32</v>
      </c>
      <c r="F172" s="303">
        <v>55</v>
      </c>
      <c r="G172" s="303">
        <f t="shared" si="38"/>
        <v>18</v>
      </c>
      <c r="H172" s="303">
        <v>7</v>
      </c>
      <c r="I172" s="303">
        <v>11</v>
      </c>
      <c r="J172" s="303">
        <f t="shared" si="39"/>
        <v>18</v>
      </c>
      <c r="K172" s="303">
        <v>18</v>
      </c>
      <c r="L172" s="303">
        <v>0</v>
      </c>
      <c r="M172" s="303">
        <v>0</v>
      </c>
      <c r="N172" s="303">
        <v>0</v>
      </c>
      <c r="O172" s="303">
        <v>0</v>
      </c>
      <c r="P172" s="303">
        <f t="shared" si="40"/>
        <v>546</v>
      </c>
      <c r="Q172" s="303">
        <f t="shared" si="46"/>
        <v>295</v>
      </c>
      <c r="R172" s="303">
        <f t="shared" si="47"/>
        <v>251</v>
      </c>
      <c r="S172" s="303">
        <v>295</v>
      </c>
      <c r="T172" s="303">
        <v>251</v>
      </c>
      <c r="U172" s="303">
        <v>0</v>
      </c>
      <c r="V172" s="303">
        <v>0</v>
      </c>
      <c r="W172" s="96"/>
      <c r="X172" s="133" t="s">
        <v>135</v>
      </c>
      <c r="Y172" s="303">
        <v>0</v>
      </c>
      <c r="Z172" s="303">
        <v>0</v>
      </c>
      <c r="AA172" s="303">
        <v>0</v>
      </c>
      <c r="AB172" s="303">
        <v>0</v>
      </c>
      <c r="AC172" s="303">
        <v>0</v>
      </c>
      <c r="AD172" s="303">
        <v>0</v>
      </c>
      <c r="AE172" s="303">
        <f t="shared" si="48"/>
        <v>201</v>
      </c>
      <c r="AF172" s="310">
        <f t="shared" si="49"/>
        <v>107</v>
      </c>
      <c r="AG172" s="310">
        <f t="shared" si="50"/>
        <v>94</v>
      </c>
      <c r="AH172" s="310">
        <v>107</v>
      </c>
      <c r="AI172" s="310">
        <v>94</v>
      </c>
      <c r="AJ172" s="310">
        <v>0</v>
      </c>
      <c r="AK172" s="310">
        <v>0</v>
      </c>
      <c r="AL172" s="310">
        <v>0</v>
      </c>
      <c r="AM172" s="310">
        <v>0</v>
      </c>
      <c r="AN172" s="310">
        <v>0</v>
      </c>
      <c r="AO172" s="310">
        <v>0</v>
      </c>
      <c r="AP172" s="310">
        <v>0</v>
      </c>
      <c r="AQ172" s="310">
        <v>0</v>
      </c>
    </row>
    <row r="173" spans="1:43" s="2" customFormat="1" ht="14.4" customHeight="1">
      <c r="A173" s="89" t="s">
        <v>90</v>
      </c>
      <c r="B173" s="133" t="s">
        <v>133</v>
      </c>
      <c r="C173" s="303">
        <v>2</v>
      </c>
      <c r="D173" s="303">
        <f t="shared" si="37"/>
        <v>255</v>
      </c>
      <c r="E173" s="303">
        <v>83</v>
      </c>
      <c r="F173" s="303">
        <v>172</v>
      </c>
      <c r="G173" s="303">
        <f t="shared" si="38"/>
        <v>47</v>
      </c>
      <c r="H173" s="303">
        <v>13</v>
      </c>
      <c r="I173" s="303">
        <v>34</v>
      </c>
      <c r="J173" s="303">
        <f t="shared" si="39"/>
        <v>109</v>
      </c>
      <c r="K173" s="303">
        <v>90</v>
      </c>
      <c r="L173" s="303">
        <v>1</v>
      </c>
      <c r="M173" s="303">
        <v>18</v>
      </c>
      <c r="N173" s="303">
        <v>0</v>
      </c>
      <c r="O173" s="303">
        <v>0</v>
      </c>
      <c r="P173" s="303">
        <f t="shared" si="40"/>
        <v>3874</v>
      </c>
      <c r="Q173" s="303">
        <f t="shared" si="46"/>
        <v>405</v>
      </c>
      <c r="R173" s="303">
        <f t="shared" si="47"/>
        <v>3469</v>
      </c>
      <c r="S173" s="303">
        <v>310</v>
      </c>
      <c r="T173" s="303">
        <v>2943</v>
      </c>
      <c r="U173" s="303">
        <v>3</v>
      </c>
      <c r="V173" s="303">
        <v>1</v>
      </c>
      <c r="W173" s="96" t="s">
        <v>90</v>
      </c>
      <c r="X173" s="133" t="s">
        <v>133</v>
      </c>
      <c r="Y173" s="303">
        <v>92</v>
      </c>
      <c r="Z173" s="303">
        <v>525</v>
      </c>
      <c r="AA173" s="303">
        <v>0</v>
      </c>
      <c r="AB173" s="303">
        <v>0</v>
      </c>
      <c r="AC173" s="303">
        <v>0</v>
      </c>
      <c r="AD173" s="303">
        <v>0</v>
      </c>
      <c r="AE173" s="303">
        <f t="shared" si="48"/>
        <v>1322</v>
      </c>
      <c r="AF173" s="310">
        <f t="shared" si="49"/>
        <v>106</v>
      </c>
      <c r="AG173" s="310">
        <f t="shared" si="50"/>
        <v>1216</v>
      </c>
      <c r="AH173" s="310">
        <v>102</v>
      </c>
      <c r="AI173" s="310">
        <v>1010</v>
      </c>
      <c r="AJ173" s="310">
        <v>0</v>
      </c>
      <c r="AK173" s="310">
        <v>0</v>
      </c>
      <c r="AL173" s="310">
        <v>4</v>
      </c>
      <c r="AM173" s="310">
        <v>195</v>
      </c>
      <c r="AN173" s="310">
        <v>0</v>
      </c>
      <c r="AO173" s="310">
        <v>0</v>
      </c>
      <c r="AP173" s="310">
        <v>0</v>
      </c>
      <c r="AQ173" s="310">
        <v>11</v>
      </c>
    </row>
    <row r="174" spans="1:43" s="2" customFormat="1" ht="14.4" customHeight="1">
      <c r="A174" s="89"/>
      <c r="B174" s="133" t="s">
        <v>136</v>
      </c>
      <c r="C174" s="303">
        <v>0</v>
      </c>
      <c r="D174" s="303">
        <f t="shared" si="37"/>
        <v>0</v>
      </c>
      <c r="E174" s="303">
        <v>0</v>
      </c>
      <c r="F174" s="303">
        <v>0</v>
      </c>
      <c r="G174" s="303">
        <f t="shared" si="38"/>
        <v>0</v>
      </c>
      <c r="H174" s="303">
        <v>0</v>
      </c>
      <c r="I174" s="303">
        <v>0</v>
      </c>
      <c r="J174" s="303">
        <f t="shared" si="39"/>
        <v>0</v>
      </c>
      <c r="K174" s="303">
        <v>0</v>
      </c>
      <c r="L174" s="303">
        <v>0</v>
      </c>
      <c r="M174" s="303">
        <v>0</v>
      </c>
      <c r="N174" s="303">
        <v>0</v>
      </c>
      <c r="O174" s="303">
        <v>0</v>
      </c>
      <c r="P174" s="303">
        <f t="shared" si="40"/>
        <v>0</v>
      </c>
      <c r="Q174" s="303">
        <f t="shared" si="46"/>
        <v>0</v>
      </c>
      <c r="R174" s="303">
        <f t="shared" si="47"/>
        <v>0</v>
      </c>
      <c r="S174" s="303">
        <v>0</v>
      </c>
      <c r="T174" s="303">
        <v>0</v>
      </c>
      <c r="U174" s="303">
        <v>0</v>
      </c>
      <c r="V174" s="303">
        <v>0</v>
      </c>
      <c r="W174" s="96"/>
      <c r="X174" s="133" t="s">
        <v>136</v>
      </c>
      <c r="Y174" s="303">
        <v>0</v>
      </c>
      <c r="Z174" s="303">
        <v>0</v>
      </c>
      <c r="AA174" s="303">
        <v>0</v>
      </c>
      <c r="AB174" s="303">
        <v>0</v>
      </c>
      <c r="AC174" s="303">
        <v>0</v>
      </c>
      <c r="AD174" s="303">
        <v>0</v>
      </c>
      <c r="AE174" s="303">
        <f t="shared" si="48"/>
        <v>0</v>
      </c>
      <c r="AF174" s="310">
        <f t="shared" si="49"/>
        <v>0</v>
      </c>
      <c r="AG174" s="310">
        <f t="shared" si="50"/>
        <v>0</v>
      </c>
      <c r="AH174" s="310">
        <v>0</v>
      </c>
      <c r="AI174" s="310">
        <v>0</v>
      </c>
      <c r="AJ174" s="310">
        <v>0</v>
      </c>
      <c r="AK174" s="310">
        <v>0</v>
      </c>
      <c r="AL174" s="310">
        <v>0</v>
      </c>
      <c r="AM174" s="310">
        <v>0</v>
      </c>
      <c r="AN174" s="310">
        <v>0</v>
      </c>
      <c r="AO174" s="310">
        <v>0</v>
      </c>
      <c r="AP174" s="310">
        <v>0</v>
      </c>
      <c r="AQ174" s="310">
        <v>0</v>
      </c>
    </row>
    <row r="175" spans="1:43" s="2" customFormat="1" ht="14.4" customHeight="1">
      <c r="A175" s="89"/>
      <c r="B175" s="133" t="s">
        <v>135</v>
      </c>
      <c r="C175" s="303">
        <v>1</v>
      </c>
      <c r="D175" s="303">
        <f t="shared" si="37"/>
        <v>73</v>
      </c>
      <c r="E175" s="303">
        <v>30</v>
      </c>
      <c r="F175" s="303">
        <v>43</v>
      </c>
      <c r="G175" s="303">
        <f t="shared" si="38"/>
        <v>27</v>
      </c>
      <c r="H175" s="303">
        <v>7</v>
      </c>
      <c r="I175" s="303">
        <v>20</v>
      </c>
      <c r="J175" s="303">
        <f t="shared" si="39"/>
        <v>44</v>
      </c>
      <c r="K175" s="303">
        <v>0</v>
      </c>
      <c r="L175" s="303">
        <v>0</v>
      </c>
      <c r="M175" s="303">
        <v>33</v>
      </c>
      <c r="N175" s="303">
        <v>5</v>
      </c>
      <c r="O175" s="303">
        <v>6</v>
      </c>
      <c r="P175" s="303">
        <f t="shared" si="40"/>
        <v>1152</v>
      </c>
      <c r="Q175" s="303">
        <f t="shared" si="46"/>
        <v>818</v>
      </c>
      <c r="R175" s="303">
        <f t="shared" si="47"/>
        <v>334</v>
      </c>
      <c r="S175" s="303">
        <v>0</v>
      </c>
      <c r="T175" s="303">
        <v>0</v>
      </c>
      <c r="U175" s="303">
        <v>0</v>
      </c>
      <c r="V175" s="303">
        <v>0</v>
      </c>
      <c r="W175" s="96"/>
      <c r="X175" s="133" t="s">
        <v>135</v>
      </c>
      <c r="Y175" s="303">
        <v>650</v>
      </c>
      <c r="Z175" s="303">
        <v>230</v>
      </c>
      <c r="AA175" s="303">
        <v>68</v>
      </c>
      <c r="AB175" s="303">
        <v>38</v>
      </c>
      <c r="AC175" s="303">
        <v>100</v>
      </c>
      <c r="AD175" s="303">
        <v>66</v>
      </c>
      <c r="AE175" s="303">
        <f t="shared" si="48"/>
        <v>593</v>
      </c>
      <c r="AF175" s="310">
        <f t="shared" si="49"/>
        <v>418</v>
      </c>
      <c r="AG175" s="310">
        <f t="shared" si="50"/>
        <v>175</v>
      </c>
      <c r="AH175" s="310">
        <v>0</v>
      </c>
      <c r="AI175" s="310">
        <v>0</v>
      </c>
      <c r="AJ175" s="310">
        <v>0</v>
      </c>
      <c r="AK175" s="310">
        <v>0</v>
      </c>
      <c r="AL175" s="310">
        <v>352</v>
      </c>
      <c r="AM175" s="310">
        <v>142</v>
      </c>
      <c r="AN175" s="310">
        <v>15</v>
      </c>
      <c r="AO175" s="310">
        <v>13</v>
      </c>
      <c r="AP175" s="310">
        <v>51</v>
      </c>
      <c r="AQ175" s="310">
        <v>20</v>
      </c>
    </row>
    <row r="176" spans="1:43" s="2" customFormat="1" ht="14.4" customHeight="1">
      <c r="A176" s="89"/>
      <c r="B176" s="133"/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3"/>
      <c r="Q176" s="303"/>
      <c r="R176" s="303"/>
      <c r="S176" s="303"/>
      <c r="T176" s="303"/>
      <c r="U176" s="303"/>
      <c r="V176" s="303"/>
      <c r="W176" s="96"/>
      <c r="X176" s="133"/>
      <c r="Y176" s="303"/>
      <c r="Z176" s="303"/>
      <c r="AA176" s="303"/>
      <c r="AB176" s="303"/>
      <c r="AC176" s="303"/>
      <c r="AD176" s="303"/>
      <c r="AE176" s="303"/>
      <c r="AF176" s="304"/>
      <c r="AG176" s="304"/>
      <c r="AH176" s="304"/>
      <c r="AI176" s="304"/>
      <c r="AJ176" s="304"/>
      <c r="AK176" s="304"/>
      <c r="AL176" s="304"/>
      <c r="AM176" s="304"/>
      <c r="AN176" s="304"/>
      <c r="AO176" s="304"/>
      <c r="AP176" s="304"/>
      <c r="AQ176" s="304"/>
    </row>
    <row r="177" spans="1:43" s="2" customFormat="1" ht="14.4" customHeight="1">
      <c r="A177" s="89"/>
      <c r="B177" s="133"/>
      <c r="C177" s="303"/>
      <c r="D177" s="303"/>
      <c r="E177" s="303"/>
      <c r="F177" s="303"/>
      <c r="G177" s="303"/>
      <c r="H177" s="303"/>
      <c r="I177" s="303"/>
      <c r="J177" s="303"/>
      <c r="K177" s="303"/>
      <c r="L177" s="303"/>
      <c r="M177" s="303"/>
      <c r="N177" s="303"/>
      <c r="O177" s="303"/>
      <c r="P177" s="303"/>
      <c r="Q177" s="303"/>
      <c r="R177" s="303"/>
      <c r="S177" s="303"/>
      <c r="T177" s="303"/>
      <c r="U177" s="303"/>
      <c r="V177" s="303"/>
      <c r="W177" s="96"/>
      <c r="X177" s="133"/>
      <c r="Y177" s="303"/>
      <c r="Z177" s="303"/>
      <c r="AA177" s="303"/>
      <c r="AB177" s="303"/>
      <c r="AC177" s="303"/>
      <c r="AD177" s="303"/>
      <c r="AE177" s="303"/>
      <c r="AF177" s="304"/>
      <c r="AG177" s="304"/>
      <c r="AH177" s="304"/>
      <c r="AI177" s="304"/>
      <c r="AJ177" s="304"/>
      <c r="AK177" s="304"/>
      <c r="AL177" s="304"/>
      <c r="AM177" s="304"/>
      <c r="AN177" s="304"/>
      <c r="AO177" s="304"/>
      <c r="AP177" s="304"/>
      <c r="AQ177" s="304"/>
    </row>
    <row r="178" spans="1:43" s="2" customFormat="1" ht="14.4" customHeight="1">
      <c r="A178" s="89"/>
      <c r="B178" s="133"/>
      <c r="C178" s="303"/>
      <c r="D178" s="303"/>
      <c r="E178" s="303"/>
      <c r="F178" s="303"/>
      <c r="G178" s="303"/>
      <c r="H178" s="303"/>
      <c r="I178" s="303"/>
      <c r="J178" s="303"/>
      <c r="K178" s="303"/>
      <c r="L178" s="303"/>
      <c r="M178" s="303"/>
      <c r="N178" s="303"/>
      <c r="O178" s="303"/>
      <c r="P178" s="303"/>
      <c r="Q178" s="303"/>
      <c r="R178" s="303"/>
      <c r="S178" s="303"/>
      <c r="T178" s="303"/>
      <c r="U178" s="303"/>
      <c r="V178" s="303"/>
      <c r="W178" s="96"/>
      <c r="X178" s="133"/>
      <c r="Y178" s="303"/>
      <c r="Z178" s="303"/>
      <c r="AA178" s="303"/>
      <c r="AB178" s="303"/>
      <c r="AC178" s="303"/>
      <c r="AD178" s="303"/>
      <c r="AE178" s="303"/>
      <c r="AF178" s="304"/>
      <c r="AG178" s="304"/>
      <c r="AH178" s="304"/>
      <c r="AI178" s="304"/>
      <c r="AJ178" s="304"/>
      <c r="AK178" s="304"/>
      <c r="AL178" s="304"/>
      <c r="AM178" s="304"/>
      <c r="AN178" s="304"/>
      <c r="AO178" s="304"/>
      <c r="AP178" s="304"/>
      <c r="AQ178" s="304"/>
    </row>
    <row r="179" spans="1:43" s="2" customFormat="1" ht="14.4" customHeight="1">
      <c r="A179" s="89"/>
      <c r="B179" s="133"/>
      <c r="C179" s="303"/>
      <c r="D179" s="303"/>
      <c r="E179" s="303"/>
      <c r="F179" s="303"/>
      <c r="G179" s="303"/>
      <c r="H179" s="303"/>
      <c r="I179" s="303"/>
      <c r="J179" s="303"/>
      <c r="K179" s="303"/>
      <c r="L179" s="303"/>
      <c r="M179" s="303"/>
      <c r="N179" s="303"/>
      <c r="O179" s="303"/>
      <c r="P179" s="303"/>
      <c r="Q179" s="303"/>
      <c r="R179" s="303"/>
      <c r="S179" s="303"/>
      <c r="T179" s="303"/>
      <c r="U179" s="303"/>
      <c r="V179" s="303"/>
      <c r="W179" s="96"/>
      <c r="X179" s="133"/>
      <c r="Y179" s="303"/>
      <c r="Z179" s="303"/>
      <c r="AA179" s="303"/>
      <c r="AB179" s="303"/>
      <c r="AC179" s="303"/>
      <c r="AD179" s="303"/>
      <c r="AE179" s="303"/>
      <c r="AF179" s="304"/>
      <c r="AG179" s="304"/>
      <c r="AH179" s="304"/>
      <c r="AI179" s="304"/>
      <c r="AJ179" s="304"/>
      <c r="AK179" s="304"/>
      <c r="AL179" s="304"/>
      <c r="AM179" s="304"/>
      <c r="AN179" s="304"/>
      <c r="AO179" s="304"/>
      <c r="AP179" s="304"/>
      <c r="AQ179" s="304"/>
    </row>
    <row r="180" spans="1:43" s="2" customFormat="1" ht="14.4" customHeight="1">
      <c r="A180" s="89"/>
      <c r="B180" s="133"/>
      <c r="C180" s="303"/>
      <c r="D180" s="303"/>
      <c r="E180" s="303"/>
      <c r="F180" s="303"/>
      <c r="G180" s="303"/>
      <c r="H180" s="303"/>
      <c r="I180" s="303"/>
      <c r="J180" s="303"/>
      <c r="K180" s="303"/>
      <c r="L180" s="303"/>
      <c r="M180" s="303"/>
      <c r="N180" s="303"/>
      <c r="O180" s="303"/>
      <c r="P180" s="303"/>
      <c r="Q180" s="303"/>
      <c r="R180" s="303"/>
      <c r="S180" s="303"/>
      <c r="T180" s="303"/>
      <c r="U180" s="303"/>
      <c r="V180" s="303"/>
      <c r="W180" s="96"/>
      <c r="X180" s="133"/>
      <c r="Y180" s="303"/>
      <c r="Z180" s="303"/>
      <c r="AA180" s="303"/>
      <c r="AB180" s="303"/>
      <c r="AC180" s="303"/>
      <c r="AD180" s="303"/>
      <c r="AE180" s="303"/>
      <c r="AF180" s="304"/>
      <c r="AG180" s="304"/>
      <c r="AH180" s="304"/>
      <c r="AI180" s="304"/>
      <c r="AJ180" s="304"/>
      <c r="AK180" s="304"/>
      <c r="AL180" s="304"/>
      <c r="AM180" s="304"/>
      <c r="AN180" s="304"/>
      <c r="AO180" s="304"/>
      <c r="AP180" s="304"/>
      <c r="AQ180" s="304"/>
    </row>
    <row r="181" spans="1:43" s="2" customFormat="1" ht="14.4" customHeight="1">
      <c r="A181" s="89"/>
      <c r="B181" s="133"/>
      <c r="C181" s="303"/>
      <c r="D181" s="303"/>
      <c r="E181" s="303"/>
      <c r="F181" s="303"/>
      <c r="G181" s="303"/>
      <c r="H181" s="303"/>
      <c r="I181" s="303"/>
      <c r="J181" s="303"/>
      <c r="K181" s="303"/>
      <c r="L181" s="303"/>
      <c r="M181" s="303"/>
      <c r="N181" s="303"/>
      <c r="O181" s="303"/>
      <c r="P181" s="303"/>
      <c r="Q181" s="303"/>
      <c r="R181" s="303"/>
      <c r="S181" s="303"/>
      <c r="T181" s="303"/>
      <c r="U181" s="303"/>
      <c r="V181" s="303"/>
      <c r="W181" s="96"/>
      <c r="X181" s="133"/>
      <c r="Y181" s="303"/>
      <c r="Z181" s="303"/>
      <c r="AA181" s="303"/>
      <c r="AB181" s="303"/>
      <c r="AC181" s="303"/>
      <c r="AD181" s="303"/>
      <c r="AE181" s="303"/>
      <c r="AF181" s="304"/>
      <c r="AG181" s="304"/>
      <c r="AH181" s="304"/>
      <c r="AI181" s="304"/>
      <c r="AJ181" s="304"/>
      <c r="AK181" s="304"/>
      <c r="AL181" s="304"/>
      <c r="AM181" s="304"/>
      <c r="AN181" s="304"/>
      <c r="AO181" s="304"/>
      <c r="AP181" s="304"/>
      <c r="AQ181" s="304"/>
    </row>
    <row r="182" spans="1:43" s="2" customFormat="1" ht="14.4" customHeight="1">
      <c r="A182" s="89"/>
      <c r="B182" s="133"/>
      <c r="C182" s="303"/>
      <c r="D182" s="303"/>
      <c r="E182" s="303"/>
      <c r="F182" s="303"/>
      <c r="G182" s="303"/>
      <c r="H182" s="303"/>
      <c r="I182" s="303"/>
      <c r="J182" s="303"/>
      <c r="K182" s="303"/>
      <c r="L182" s="303"/>
      <c r="M182" s="303"/>
      <c r="N182" s="303"/>
      <c r="O182" s="303"/>
      <c r="P182" s="303"/>
      <c r="Q182" s="303"/>
      <c r="R182" s="303"/>
      <c r="S182" s="303"/>
      <c r="T182" s="303"/>
      <c r="U182" s="303"/>
      <c r="V182" s="303"/>
      <c r="W182" s="96"/>
      <c r="X182" s="133"/>
      <c r="Y182" s="303"/>
      <c r="Z182" s="303"/>
      <c r="AA182" s="303"/>
      <c r="AB182" s="303"/>
      <c r="AC182" s="303"/>
      <c r="AD182" s="303"/>
      <c r="AE182" s="303"/>
      <c r="AF182" s="304"/>
      <c r="AG182" s="304"/>
      <c r="AH182" s="304"/>
      <c r="AI182" s="304"/>
      <c r="AJ182" s="304"/>
      <c r="AK182" s="304"/>
      <c r="AL182" s="304"/>
      <c r="AM182" s="304"/>
      <c r="AN182" s="304"/>
      <c r="AO182" s="304"/>
      <c r="AP182" s="304"/>
      <c r="AQ182" s="304"/>
    </row>
    <row r="183" spans="1:43" s="2" customFormat="1" ht="14.4" customHeight="1">
      <c r="A183" s="89"/>
      <c r="B183" s="133"/>
      <c r="C183" s="303"/>
      <c r="D183" s="303"/>
      <c r="E183" s="303"/>
      <c r="F183" s="303"/>
      <c r="G183" s="303"/>
      <c r="H183" s="303"/>
      <c r="I183" s="303"/>
      <c r="J183" s="303"/>
      <c r="K183" s="303"/>
      <c r="L183" s="303"/>
      <c r="M183" s="303"/>
      <c r="N183" s="303"/>
      <c r="O183" s="303"/>
      <c r="P183" s="303"/>
      <c r="Q183" s="303"/>
      <c r="R183" s="303"/>
      <c r="S183" s="303"/>
      <c r="T183" s="303"/>
      <c r="U183" s="303"/>
      <c r="V183" s="303"/>
      <c r="W183" s="96"/>
      <c r="X183" s="133"/>
      <c r="Y183" s="303"/>
      <c r="Z183" s="303"/>
      <c r="AA183" s="303"/>
      <c r="AB183" s="303"/>
      <c r="AC183" s="303"/>
      <c r="AD183" s="303"/>
      <c r="AE183" s="303"/>
      <c r="AF183" s="304"/>
      <c r="AG183" s="304"/>
      <c r="AH183" s="304"/>
      <c r="AI183" s="304"/>
      <c r="AJ183" s="304"/>
      <c r="AK183" s="304"/>
      <c r="AL183" s="304"/>
      <c r="AM183" s="304"/>
      <c r="AN183" s="304"/>
      <c r="AO183" s="304"/>
      <c r="AP183" s="304"/>
      <c r="AQ183" s="304"/>
    </row>
    <row r="184" spans="1:43" s="2" customFormat="1" ht="12.6" customHeight="1" thickBot="1">
      <c r="A184" s="113"/>
      <c r="B184" s="13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96"/>
      <c r="X184" s="135"/>
      <c r="Y184" s="201"/>
      <c r="Z184" s="201"/>
      <c r="AA184" s="201"/>
      <c r="AB184" s="201"/>
      <c r="AC184" s="201"/>
      <c r="AD184" s="201"/>
      <c r="AE184" s="201"/>
      <c r="AF184" s="202"/>
      <c r="AG184" s="202"/>
      <c r="AH184" s="202"/>
      <c r="AI184" s="202"/>
      <c r="AJ184" s="202"/>
      <c r="AK184" s="202"/>
      <c r="AL184" s="202"/>
      <c r="AM184" s="202"/>
      <c r="AN184" s="202"/>
      <c r="AO184" s="202"/>
      <c r="AP184" s="202"/>
      <c r="AQ184" s="202"/>
    </row>
    <row r="185" spans="1:43" s="2" customFormat="1" ht="12.6" customHeight="1">
      <c r="A185" s="51" t="s">
        <v>201</v>
      </c>
      <c r="B185" s="20"/>
      <c r="C185" s="9"/>
      <c r="D185" s="9"/>
      <c r="E185" s="9"/>
      <c r="F185" s="9"/>
      <c r="G185" s="9"/>
      <c r="H185" s="9"/>
      <c r="I185" s="9"/>
      <c r="J185" s="9"/>
      <c r="K185" s="9"/>
      <c r="L185" s="348" t="s">
        <v>21</v>
      </c>
      <c r="M185" s="9"/>
      <c r="N185" s="9"/>
      <c r="O185" s="9"/>
      <c r="P185" s="96"/>
      <c r="R185" s="208"/>
      <c r="S185" s="208"/>
      <c r="V185" s="9"/>
      <c r="W185" s="210" t="s">
        <v>201</v>
      </c>
      <c r="X185" s="211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348" t="s">
        <v>430</v>
      </c>
      <c r="AI185" s="213"/>
      <c r="AJ185" s="213"/>
      <c r="AK185" s="213"/>
      <c r="AL185" s="213"/>
      <c r="AM185" s="213"/>
      <c r="AN185" s="213"/>
      <c r="AO185" s="213"/>
      <c r="AP185" s="213"/>
      <c r="AQ185" s="213"/>
    </row>
    <row r="186" spans="1:43" s="2" customFormat="1" ht="12.6" customHeight="1">
      <c r="A186" s="52" t="s">
        <v>548</v>
      </c>
      <c r="B186" s="52"/>
      <c r="P186" s="209"/>
      <c r="Q186" s="9"/>
      <c r="R186" s="9"/>
      <c r="S186" s="9"/>
      <c r="T186" s="9"/>
      <c r="U186" s="9"/>
      <c r="V186" s="9"/>
      <c r="W186" s="96"/>
      <c r="X186" s="96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</row>
    <row r="187" spans="1:43" s="2" customFormat="1" ht="12.6" customHeight="1">
      <c r="A187" s="52" t="s">
        <v>549</v>
      </c>
      <c r="B187" s="52"/>
      <c r="P187" s="209"/>
      <c r="Q187" s="9"/>
      <c r="R187" s="9"/>
      <c r="S187" s="9"/>
      <c r="T187" s="9"/>
      <c r="U187" s="9"/>
      <c r="V187" s="9"/>
      <c r="W187" s="17"/>
      <c r="X187" s="96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</row>
    <row r="188" spans="1:43" s="2" customFormat="1" ht="12.6" customHeight="1">
      <c r="A188" s="52" t="s">
        <v>550</v>
      </c>
      <c r="B188" s="52"/>
      <c r="Q188" s="9"/>
      <c r="R188" s="9"/>
      <c r="S188" s="9"/>
      <c r="T188" s="9"/>
      <c r="U188" s="9"/>
      <c r="V188" s="9"/>
      <c r="W188" s="17"/>
      <c r="X188" s="96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</row>
    <row r="189" spans="1:43" s="25" customFormat="1" ht="15.75" customHeight="1">
      <c r="A189" s="2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80"/>
    </row>
    <row r="190" spans="1:43" s="25" customFormat="1" ht="15.75" customHeight="1">
      <c r="A190" s="2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80"/>
    </row>
    <row r="191" spans="1:43" ht="19.95" customHeight="1">
      <c r="J191" s="7"/>
      <c r="K191" s="115"/>
      <c r="P191" s="7"/>
    </row>
    <row r="192" spans="1:43" ht="19.95" customHeight="1">
      <c r="D192" s="6"/>
      <c r="K192" s="115"/>
    </row>
  </sheetData>
  <mergeCells count="108">
    <mergeCell ref="Y147:Z147"/>
    <mergeCell ref="AA147:AB147"/>
    <mergeCell ref="AC147:AD147"/>
    <mergeCell ref="AE147:AG147"/>
    <mergeCell ref="AH147:AI147"/>
    <mergeCell ref="AJ147:AK147"/>
    <mergeCell ref="A144:K144"/>
    <mergeCell ref="L144:V144"/>
    <mergeCell ref="W144:AG144"/>
    <mergeCell ref="AH144:AQ144"/>
    <mergeCell ref="A145:O145"/>
    <mergeCell ref="P145:AE145"/>
    <mergeCell ref="A146:B148"/>
    <mergeCell ref="C146:C148"/>
    <mergeCell ref="D146:F147"/>
    <mergeCell ref="G146:I147"/>
    <mergeCell ref="J146:O147"/>
    <mergeCell ref="P146:V146"/>
    <mergeCell ref="W146:X148"/>
    <mergeCell ref="Y146:AD146"/>
    <mergeCell ref="AL147:AM147"/>
    <mergeCell ref="AN147:AO147"/>
    <mergeCell ref="AP147:AQ147"/>
    <mergeCell ref="AE146:AQ146"/>
    <mergeCell ref="P147:R147"/>
    <mergeCell ref="S147:T147"/>
    <mergeCell ref="U147:V147"/>
    <mergeCell ref="A101:B103"/>
    <mergeCell ref="C101:C103"/>
    <mergeCell ref="D101:F102"/>
    <mergeCell ref="G101:I102"/>
    <mergeCell ref="J101:O102"/>
    <mergeCell ref="P101:V101"/>
    <mergeCell ref="P102:R102"/>
    <mergeCell ref="S102:T102"/>
    <mergeCell ref="U102:V102"/>
    <mergeCell ref="W101:X103"/>
    <mergeCell ref="AJ102:AK102"/>
    <mergeCell ref="AL102:AM102"/>
    <mergeCell ref="Y102:Z102"/>
    <mergeCell ref="AA102:AB102"/>
    <mergeCell ref="AC102:AD102"/>
    <mergeCell ref="AE102:AG102"/>
    <mergeCell ref="Y101:AD101"/>
    <mergeCell ref="AE101:AQ101"/>
    <mergeCell ref="AH102:AI102"/>
    <mergeCell ref="AN102:AO102"/>
    <mergeCell ref="AP102:AQ102"/>
    <mergeCell ref="A99:K99"/>
    <mergeCell ref="L99:V99"/>
    <mergeCell ref="W99:AG99"/>
    <mergeCell ref="AH99:AQ99"/>
    <mergeCell ref="A100:O100"/>
    <mergeCell ref="P100:AE100"/>
    <mergeCell ref="AE57:AG57"/>
    <mergeCell ref="AH57:AI57"/>
    <mergeCell ref="AJ57:AK57"/>
    <mergeCell ref="AL57:AM57"/>
    <mergeCell ref="AN57:AO57"/>
    <mergeCell ref="AP57:AQ57"/>
    <mergeCell ref="A56:B58"/>
    <mergeCell ref="C56:C58"/>
    <mergeCell ref="D56:F57"/>
    <mergeCell ref="G56:I57"/>
    <mergeCell ref="J56:O57"/>
    <mergeCell ref="P56:V56"/>
    <mergeCell ref="P57:R57"/>
    <mergeCell ref="S57:T57"/>
    <mergeCell ref="U57:V57"/>
    <mergeCell ref="W1:AG1"/>
    <mergeCell ref="AH1:AQ1"/>
    <mergeCell ref="A1:K1"/>
    <mergeCell ref="L1:V1"/>
    <mergeCell ref="A54:K54"/>
    <mergeCell ref="L54:V54"/>
    <mergeCell ref="W54:AG54"/>
    <mergeCell ref="AH54:AQ54"/>
    <mergeCell ref="S4:T4"/>
    <mergeCell ref="Y4:Z4"/>
    <mergeCell ref="AP4:AQ4"/>
    <mergeCell ref="AJ4:AK4"/>
    <mergeCell ref="AL4:AM4"/>
    <mergeCell ref="AN4:AO4"/>
    <mergeCell ref="G3:I4"/>
    <mergeCell ref="P55:AE55"/>
    <mergeCell ref="W56:X58"/>
    <mergeCell ref="Y56:AD56"/>
    <mergeCell ref="A2:O2"/>
    <mergeCell ref="P2:AE2"/>
    <mergeCell ref="A3:B5"/>
    <mergeCell ref="C3:C5"/>
    <mergeCell ref="D3:F4"/>
    <mergeCell ref="Y3:AD3"/>
    <mergeCell ref="J3:O4"/>
    <mergeCell ref="P3:V3"/>
    <mergeCell ref="P4:R4"/>
    <mergeCell ref="AA4:AB4"/>
    <mergeCell ref="AC4:AD4"/>
    <mergeCell ref="U4:V4"/>
    <mergeCell ref="Y57:Z57"/>
    <mergeCell ref="AA57:AB57"/>
    <mergeCell ref="AC57:AD57"/>
    <mergeCell ref="A55:O55"/>
    <mergeCell ref="AE4:AG4"/>
    <mergeCell ref="AE3:AQ3"/>
    <mergeCell ref="W3:X5"/>
    <mergeCell ref="AH4:AI4"/>
    <mergeCell ref="AE56:AQ56"/>
  </mergeCells>
  <phoneticPr fontId="7" type="noConversion"/>
  <printOptions horizontalCentered="1"/>
  <pageMargins left="0.59055118110236227" right="0.59055118110236227" top="0.59055118110236227" bottom="0.59055118110236227" header="0.27559055118110237" footer="0"/>
  <pageSetup paperSize="9" scale="99" pageOrder="overThenDown" orientation="portrait" r:id="rId1"/>
  <headerFooter alignWithMargins="0"/>
  <rowBreaks count="2" manualBreakCount="2">
    <brk id="53" max="42" man="1"/>
    <brk id="143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Y197"/>
  <sheetViews>
    <sheetView showGridLines="0" view="pageBreakPreview" topLeftCell="A30" zoomScaleNormal="100" zoomScaleSheetLayoutView="100" workbookViewId="0">
      <selection activeCell="C46" sqref="C46"/>
    </sheetView>
  </sheetViews>
  <sheetFormatPr defaultColWidth="7" defaultRowHeight="19.95" customHeight="1"/>
  <cols>
    <col min="1" max="1" width="15.109375" style="181" customWidth="1"/>
    <col min="2" max="2" width="7.33203125" style="181" bestFit="1" customWidth="1"/>
    <col min="3" max="3" width="7.21875" style="181" customWidth="1"/>
    <col min="4" max="10" width="5.77734375" style="181" customWidth="1"/>
    <col min="11" max="13" width="6.6640625" style="181" customWidth="1"/>
    <col min="14" max="24" width="7.44140625" style="181" customWidth="1"/>
    <col min="25" max="25" width="7.44140625" style="227" customWidth="1"/>
    <col min="26" max="16384" width="7" style="181"/>
  </cols>
  <sheetData>
    <row r="1" spans="1:25" s="178" customFormat="1" ht="38.1" customHeight="1">
      <c r="A1" s="469" t="s">
        <v>138</v>
      </c>
      <c r="B1" s="467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9" t="s">
        <v>187</v>
      </c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</row>
    <row r="2" spans="1:25" s="179" customFormat="1" ht="16.95" customHeight="1" thickBot="1">
      <c r="A2" s="217"/>
      <c r="B2" s="217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21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1:25" s="180" customFormat="1" ht="15" customHeight="1">
      <c r="A3" s="447" t="s">
        <v>510</v>
      </c>
      <c r="B3" s="414"/>
      <c r="C3" s="392" t="s">
        <v>185</v>
      </c>
      <c r="D3" s="423" t="s">
        <v>515</v>
      </c>
      <c r="E3" s="453"/>
      <c r="F3" s="454"/>
      <c r="G3" s="423" t="s">
        <v>516</v>
      </c>
      <c r="H3" s="453"/>
      <c r="I3" s="454"/>
      <c r="J3" s="458" t="s">
        <v>517</v>
      </c>
      <c r="K3" s="453"/>
      <c r="L3" s="453"/>
      <c r="M3" s="454"/>
      <c r="N3" s="463" t="s">
        <v>181</v>
      </c>
      <c r="O3" s="464"/>
      <c r="P3" s="464"/>
      <c r="Q3" s="464"/>
      <c r="R3" s="464"/>
      <c r="S3" s="464"/>
      <c r="T3" s="464"/>
      <c r="U3" s="464"/>
      <c r="V3" s="465"/>
      <c r="W3" s="423" t="s">
        <v>186</v>
      </c>
      <c r="X3" s="424"/>
      <c r="Y3" s="424"/>
    </row>
    <row r="4" spans="1:25" s="180" customFormat="1" ht="33" customHeight="1">
      <c r="A4" s="448"/>
      <c r="B4" s="415"/>
      <c r="C4" s="452"/>
      <c r="D4" s="455"/>
      <c r="E4" s="456"/>
      <c r="F4" s="457"/>
      <c r="G4" s="455"/>
      <c r="H4" s="456"/>
      <c r="I4" s="457"/>
      <c r="J4" s="455"/>
      <c r="K4" s="456"/>
      <c r="L4" s="456"/>
      <c r="M4" s="457"/>
      <c r="N4" s="420" t="s">
        <v>4</v>
      </c>
      <c r="O4" s="436"/>
      <c r="P4" s="435"/>
      <c r="Q4" s="466" t="s">
        <v>160</v>
      </c>
      <c r="R4" s="435"/>
      <c r="S4" s="466" t="s">
        <v>191</v>
      </c>
      <c r="T4" s="435"/>
      <c r="U4" s="466" t="s">
        <v>192</v>
      </c>
      <c r="V4" s="435"/>
      <c r="W4" s="427"/>
      <c r="X4" s="428"/>
      <c r="Y4" s="428"/>
    </row>
    <row r="5" spans="1:25" s="180" customFormat="1" ht="33" customHeight="1" thickBot="1">
      <c r="A5" s="449"/>
      <c r="B5" s="450"/>
      <c r="C5" s="385"/>
      <c r="D5" s="106" t="s">
        <v>14</v>
      </c>
      <c r="E5" s="107" t="s">
        <v>12</v>
      </c>
      <c r="F5" s="107" t="s">
        <v>13</v>
      </c>
      <c r="G5" s="106" t="s">
        <v>14</v>
      </c>
      <c r="H5" s="107" t="s">
        <v>12</v>
      </c>
      <c r="I5" s="107" t="s">
        <v>13</v>
      </c>
      <c r="J5" s="106" t="s">
        <v>14</v>
      </c>
      <c r="K5" s="107" t="s">
        <v>188</v>
      </c>
      <c r="L5" s="106" t="s">
        <v>189</v>
      </c>
      <c r="M5" s="107" t="s">
        <v>190</v>
      </c>
      <c r="N5" s="107" t="s">
        <v>152</v>
      </c>
      <c r="O5" s="107" t="s">
        <v>12</v>
      </c>
      <c r="P5" s="107" t="s">
        <v>13</v>
      </c>
      <c r="Q5" s="219" t="s">
        <v>12</v>
      </c>
      <c r="R5" s="219" t="s">
        <v>13</v>
      </c>
      <c r="S5" s="219" t="s">
        <v>12</v>
      </c>
      <c r="T5" s="219" t="s">
        <v>13</v>
      </c>
      <c r="U5" s="219" t="s">
        <v>12</v>
      </c>
      <c r="V5" s="219" t="s">
        <v>13</v>
      </c>
      <c r="W5" s="106" t="s">
        <v>14</v>
      </c>
      <c r="X5" s="107" t="s">
        <v>12</v>
      </c>
      <c r="Y5" s="154" t="s">
        <v>13</v>
      </c>
    </row>
    <row r="6" spans="1:25" s="66" customFormat="1" ht="13.2" hidden="1" customHeight="1">
      <c r="A6" s="220" t="s">
        <v>55</v>
      </c>
      <c r="B6" s="221" t="s">
        <v>133</v>
      </c>
      <c r="C6" s="306">
        <v>1</v>
      </c>
      <c r="D6" s="306">
        <v>58</v>
      </c>
      <c r="E6" s="306">
        <v>20</v>
      </c>
      <c r="F6" s="306">
        <v>38</v>
      </c>
      <c r="G6" s="306">
        <v>9</v>
      </c>
      <c r="H6" s="306">
        <v>2</v>
      </c>
      <c r="I6" s="306">
        <v>7</v>
      </c>
      <c r="J6" s="306">
        <v>27</v>
      </c>
      <c r="K6" s="306">
        <v>8</v>
      </c>
      <c r="L6" s="306">
        <v>9</v>
      </c>
      <c r="M6" s="306">
        <v>10</v>
      </c>
      <c r="N6" s="306">
        <v>810</v>
      </c>
      <c r="O6" s="306">
        <v>414</v>
      </c>
      <c r="P6" s="306">
        <v>396</v>
      </c>
      <c r="Q6" s="306">
        <v>121</v>
      </c>
      <c r="R6" s="306">
        <v>110</v>
      </c>
      <c r="S6" s="306">
        <v>145</v>
      </c>
      <c r="T6" s="306">
        <v>134</v>
      </c>
      <c r="U6" s="306">
        <v>148</v>
      </c>
      <c r="V6" s="306">
        <v>152</v>
      </c>
      <c r="W6" s="306">
        <v>293</v>
      </c>
      <c r="X6" s="306">
        <v>156</v>
      </c>
      <c r="Y6" s="312">
        <v>137</v>
      </c>
    </row>
    <row r="7" spans="1:25" s="66" customFormat="1" ht="13.2" hidden="1" customHeight="1">
      <c r="A7" s="220"/>
      <c r="B7" s="222" t="s">
        <v>134</v>
      </c>
      <c r="C7" s="306">
        <v>58</v>
      </c>
      <c r="D7" s="306">
        <v>3742</v>
      </c>
      <c r="E7" s="306">
        <v>1198</v>
      </c>
      <c r="F7" s="306">
        <v>2544</v>
      </c>
      <c r="G7" s="306">
        <v>468</v>
      </c>
      <c r="H7" s="306">
        <v>81</v>
      </c>
      <c r="I7" s="306">
        <v>387</v>
      </c>
      <c r="J7" s="306">
        <v>1930</v>
      </c>
      <c r="K7" s="306">
        <v>635</v>
      </c>
      <c r="L7" s="306">
        <v>646</v>
      </c>
      <c r="M7" s="306">
        <v>649</v>
      </c>
      <c r="N7" s="306">
        <v>63612</v>
      </c>
      <c r="O7" s="306">
        <v>32640</v>
      </c>
      <c r="P7" s="306">
        <v>30972</v>
      </c>
      <c r="Q7" s="306">
        <v>10742</v>
      </c>
      <c r="R7" s="306">
        <v>10206</v>
      </c>
      <c r="S7" s="306">
        <v>10956</v>
      </c>
      <c r="T7" s="306">
        <v>10323</v>
      </c>
      <c r="U7" s="306">
        <v>10942</v>
      </c>
      <c r="V7" s="306">
        <v>10443</v>
      </c>
      <c r="W7" s="306">
        <v>20817</v>
      </c>
      <c r="X7" s="306">
        <v>10737</v>
      </c>
      <c r="Y7" s="312">
        <v>10080</v>
      </c>
    </row>
    <row r="8" spans="1:25" s="66" customFormat="1" ht="13.2" hidden="1" customHeight="1">
      <c r="A8" s="220"/>
      <c r="B8" s="222" t="s">
        <v>135</v>
      </c>
      <c r="C8" s="306">
        <v>2</v>
      </c>
      <c r="D8" s="306">
        <v>65</v>
      </c>
      <c r="E8" s="306">
        <v>38</v>
      </c>
      <c r="F8" s="306">
        <v>27</v>
      </c>
      <c r="G8" s="306">
        <v>20</v>
      </c>
      <c r="H8" s="306">
        <v>9</v>
      </c>
      <c r="I8" s="306">
        <v>11</v>
      </c>
      <c r="J8" s="306">
        <v>301</v>
      </c>
      <c r="K8" s="306">
        <v>102</v>
      </c>
      <c r="L8" s="306">
        <v>95</v>
      </c>
      <c r="M8" s="306">
        <v>104</v>
      </c>
      <c r="N8" s="306">
        <v>13346</v>
      </c>
      <c r="O8" s="306">
        <v>7146</v>
      </c>
      <c r="P8" s="306">
        <v>6200</v>
      </c>
      <c r="Q8" s="306">
        <v>2431</v>
      </c>
      <c r="R8" s="306">
        <v>2092</v>
      </c>
      <c r="S8" s="306">
        <v>2293</v>
      </c>
      <c r="T8" s="306">
        <v>1882</v>
      </c>
      <c r="U8" s="306">
        <v>2422</v>
      </c>
      <c r="V8" s="306">
        <v>2226</v>
      </c>
      <c r="W8" s="306">
        <v>4532</v>
      </c>
      <c r="X8" s="306">
        <v>2448</v>
      </c>
      <c r="Y8" s="312">
        <v>2084</v>
      </c>
    </row>
    <row r="9" spans="1:25" s="66" customFormat="1" ht="13.2" hidden="1" customHeight="1">
      <c r="A9" s="220" t="s">
        <v>56</v>
      </c>
      <c r="B9" s="222" t="s">
        <v>133</v>
      </c>
      <c r="C9" s="306" t="s">
        <v>117</v>
      </c>
      <c r="D9" s="306" t="s">
        <v>117</v>
      </c>
      <c r="E9" s="306" t="s">
        <v>117</v>
      </c>
      <c r="F9" s="306" t="s">
        <v>117</v>
      </c>
      <c r="G9" s="306" t="s">
        <v>117</v>
      </c>
      <c r="H9" s="306" t="s">
        <v>117</v>
      </c>
      <c r="I9" s="306" t="s">
        <v>117</v>
      </c>
      <c r="J9" s="306">
        <v>26</v>
      </c>
      <c r="K9" s="306">
        <v>9</v>
      </c>
      <c r="L9" s="306">
        <v>8</v>
      </c>
      <c r="M9" s="306">
        <v>9</v>
      </c>
      <c r="N9" s="306">
        <v>759</v>
      </c>
      <c r="O9" s="306">
        <v>387</v>
      </c>
      <c r="P9" s="306">
        <v>372</v>
      </c>
      <c r="Q9" s="306">
        <v>117</v>
      </c>
      <c r="R9" s="306">
        <v>129</v>
      </c>
      <c r="S9" s="306">
        <v>124</v>
      </c>
      <c r="T9" s="306">
        <v>110</v>
      </c>
      <c r="U9" s="306">
        <v>146</v>
      </c>
      <c r="V9" s="306">
        <v>133</v>
      </c>
      <c r="W9" s="306">
        <v>290</v>
      </c>
      <c r="X9" s="306">
        <v>144</v>
      </c>
      <c r="Y9" s="312">
        <v>146</v>
      </c>
    </row>
    <row r="10" spans="1:25" s="66" customFormat="1" ht="13.2" hidden="1" customHeight="1">
      <c r="A10" s="220"/>
      <c r="B10" s="222" t="s">
        <v>134</v>
      </c>
      <c r="C10" s="306">
        <v>58</v>
      </c>
      <c r="D10" s="306">
        <v>3763</v>
      </c>
      <c r="E10" s="306">
        <v>1214</v>
      </c>
      <c r="F10" s="306">
        <v>2549</v>
      </c>
      <c r="G10" s="306">
        <v>471</v>
      </c>
      <c r="H10" s="306">
        <v>85</v>
      </c>
      <c r="I10" s="306">
        <v>386</v>
      </c>
      <c r="J10" s="306">
        <v>1934</v>
      </c>
      <c r="K10" s="306">
        <v>642</v>
      </c>
      <c r="L10" s="306">
        <v>639</v>
      </c>
      <c r="M10" s="306">
        <v>653</v>
      </c>
      <c r="N10" s="306">
        <v>63187</v>
      </c>
      <c r="O10" s="306">
        <v>32622</v>
      </c>
      <c r="P10" s="306">
        <v>30565</v>
      </c>
      <c r="Q10" s="306">
        <v>10849</v>
      </c>
      <c r="R10" s="306">
        <v>10057</v>
      </c>
      <c r="S10" s="306">
        <v>10803</v>
      </c>
      <c r="T10" s="306">
        <v>10196</v>
      </c>
      <c r="U10" s="306">
        <v>10970</v>
      </c>
      <c r="V10" s="306">
        <v>10312</v>
      </c>
      <c r="W10" s="306">
        <v>21379</v>
      </c>
      <c r="X10" s="306">
        <v>10944</v>
      </c>
      <c r="Y10" s="312">
        <v>10435</v>
      </c>
    </row>
    <row r="11" spans="1:25" s="66" customFormat="1" ht="13.2" hidden="1" customHeight="1">
      <c r="A11" s="220"/>
      <c r="B11" s="222" t="s">
        <v>135</v>
      </c>
      <c r="C11" s="306">
        <v>2</v>
      </c>
      <c r="D11" s="306">
        <v>64</v>
      </c>
      <c r="E11" s="306">
        <v>36</v>
      </c>
      <c r="F11" s="306">
        <v>28</v>
      </c>
      <c r="G11" s="306">
        <v>16</v>
      </c>
      <c r="H11" s="306">
        <v>5</v>
      </c>
      <c r="I11" s="306">
        <v>11</v>
      </c>
      <c r="J11" s="306">
        <v>297</v>
      </c>
      <c r="K11" s="306">
        <v>101</v>
      </c>
      <c r="L11" s="306">
        <v>101</v>
      </c>
      <c r="M11" s="306">
        <v>95</v>
      </c>
      <c r="N11" s="306">
        <v>12846</v>
      </c>
      <c r="O11" s="306">
        <v>6898</v>
      </c>
      <c r="P11" s="306">
        <v>5948</v>
      </c>
      <c r="Q11" s="306">
        <v>2311</v>
      </c>
      <c r="R11" s="306">
        <v>2054</v>
      </c>
      <c r="S11" s="306">
        <v>2338</v>
      </c>
      <c r="T11" s="306">
        <v>2018</v>
      </c>
      <c r="U11" s="306">
        <v>2249</v>
      </c>
      <c r="V11" s="306">
        <v>1876</v>
      </c>
      <c r="W11" s="306">
        <v>4630</v>
      </c>
      <c r="X11" s="306">
        <v>2419</v>
      </c>
      <c r="Y11" s="312">
        <v>2211</v>
      </c>
    </row>
    <row r="12" spans="1:25" s="66" customFormat="1" ht="13.2" hidden="1" customHeight="1">
      <c r="A12" s="220" t="s">
        <v>57</v>
      </c>
      <c r="B12" s="222" t="s">
        <v>133</v>
      </c>
      <c r="C12" s="306" t="s">
        <v>117</v>
      </c>
      <c r="D12" s="306" t="s">
        <v>117</v>
      </c>
      <c r="E12" s="306" t="s">
        <v>117</v>
      </c>
      <c r="F12" s="306" t="s">
        <v>117</v>
      </c>
      <c r="G12" s="306" t="s">
        <v>117</v>
      </c>
      <c r="H12" s="306" t="s">
        <v>117</v>
      </c>
      <c r="I12" s="306" t="s">
        <v>117</v>
      </c>
      <c r="J12" s="306">
        <v>23</v>
      </c>
      <c r="K12" s="306">
        <v>8</v>
      </c>
      <c r="L12" s="306">
        <v>8</v>
      </c>
      <c r="M12" s="306">
        <v>7</v>
      </c>
      <c r="N12" s="306">
        <v>747</v>
      </c>
      <c r="O12" s="306">
        <v>374</v>
      </c>
      <c r="P12" s="306">
        <v>373</v>
      </c>
      <c r="Q12" s="306">
        <v>133</v>
      </c>
      <c r="R12" s="306">
        <v>139</v>
      </c>
      <c r="S12" s="306">
        <v>117</v>
      </c>
      <c r="T12" s="306">
        <v>127</v>
      </c>
      <c r="U12" s="306">
        <v>124</v>
      </c>
      <c r="V12" s="306">
        <v>107</v>
      </c>
      <c r="W12" s="306">
        <v>280</v>
      </c>
      <c r="X12" s="306">
        <v>148</v>
      </c>
      <c r="Y12" s="312">
        <v>132</v>
      </c>
    </row>
    <row r="13" spans="1:25" s="66" customFormat="1" ht="13.2" hidden="1" customHeight="1">
      <c r="A13" s="220"/>
      <c r="B13" s="222" t="s">
        <v>134</v>
      </c>
      <c r="C13" s="306">
        <v>58</v>
      </c>
      <c r="D13" s="306">
        <v>3737</v>
      </c>
      <c r="E13" s="306">
        <v>1183</v>
      </c>
      <c r="F13" s="306">
        <v>2554</v>
      </c>
      <c r="G13" s="306">
        <v>471</v>
      </c>
      <c r="H13" s="306">
        <v>86</v>
      </c>
      <c r="I13" s="306">
        <v>385</v>
      </c>
      <c r="J13" s="306">
        <v>1934</v>
      </c>
      <c r="K13" s="306">
        <v>656</v>
      </c>
      <c r="L13" s="306">
        <v>637</v>
      </c>
      <c r="M13" s="306">
        <v>641</v>
      </c>
      <c r="N13" s="306">
        <v>63119</v>
      </c>
      <c r="O13" s="306">
        <v>32682</v>
      </c>
      <c r="P13" s="306">
        <v>30437</v>
      </c>
      <c r="Q13" s="306">
        <v>10943</v>
      </c>
      <c r="R13" s="306">
        <v>10052</v>
      </c>
      <c r="S13" s="306">
        <v>10904</v>
      </c>
      <c r="T13" s="306">
        <v>10127</v>
      </c>
      <c r="U13" s="306">
        <v>10835</v>
      </c>
      <c r="V13" s="306">
        <v>10258</v>
      </c>
      <c r="W13" s="306">
        <v>21290</v>
      </c>
      <c r="X13" s="306">
        <v>10983</v>
      </c>
      <c r="Y13" s="312">
        <v>10307</v>
      </c>
    </row>
    <row r="14" spans="1:25" s="66" customFormat="1" ht="13.2" hidden="1" customHeight="1">
      <c r="A14" s="220"/>
      <c r="B14" s="222" t="s">
        <v>135</v>
      </c>
      <c r="C14" s="306">
        <v>2</v>
      </c>
      <c r="D14" s="306">
        <v>63</v>
      </c>
      <c r="E14" s="306">
        <v>35</v>
      </c>
      <c r="F14" s="306">
        <v>28</v>
      </c>
      <c r="G14" s="306">
        <v>17</v>
      </c>
      <c r="H14" s="306">
        <v>6</v>
      </c>
      <c r="I14" s="306">
        <v>11</v>
      </c>
      <c r="J14" s="306">
        <v>298</v>
      </c>
      <c r="K14" s="306">
        <v>97</v>
      </c>
      <c r="L14" s="306">
        <v>100</v>
      </c>
      <c r="M14" s="306">
        <v>101</v>
      </c>
      <c r="N14" s="306">
        <v>12589</v>
      </c>
      <c r="O14" s="306">
        <v>6670</v>
      </c>
      <c r="P14" s="306">
        <v>5919</v>
      </c>
      <c r="Q14" s="306">
        <v>2156</v>
      </c>
      <c r="R14" s="306">
        <v>1938</v>
      </c>
      <c r="S14" s="306">
        <v>2224</v>
      </c>
      <c r="T14" s="306">
        <v>1965</v>
      </c>
      <c r="U14" s="306">
        <v>2290</v>
      </c>
      <c r="V14" s="306">
        <v>2016</v>
      </c>
      <c r="W14" s="306">
        <v>4142</v>
      </c>
      <c r="X14" s="306">
        <v>2257</v>
      </c>
      <c r="Y14" s="312">
        <v>1885</v>
      </c>
    </row>
    <row r="15" spans="1:25" s="66" customFormat="1" ht="13.2" customHeight="1">
      <c r="A15" s="220" t="s">
        <v>58</v>
      </c>
      <c r="B15" s="222" t="s">
        <v>133</v>
      </c>
      <c r="C15" s="306" t="s">
        <v>117</v>
      </c>
      <c r="D15" s="306" t="s">
        <v>117</v>
      </c>
      <c r="E15" s="306" t="s">
        <v>117</v>
      </c>
      <c r="F15" s="306" t="s">
        <v>117</v>
      </c>
      <c r="G15" s="306" t="s">
        <v>117</v>
      </c>
      <c r="H15" s="306" t="s">
        <v>117</v>
      </c>
      <c r="I15" s="306" t="s">
        <v>117</v>
      </c>
      <c r="J15" s="306">
        <v>27</v>
      </c>
      <c r="K15" s="306">
        <v>9</v>
      </c>
      <c r="L15" s="306">
        <v>9</v>
      </c>
      <c r="M15" s="306">
        <v>9</v>
      </c>
      <c r="N15" s="306">
        <v>797</v>
      </c>
      <c r="O15" s="306">
        <v>388</v>
      </c>
      <c r="P15" s="306">
        <v>409</v>
      </c>
      <c r="Q15" s="306">
        <v>135</v>
      </c>
      <c r="R15" s="306">
        <v>147</v>
      </c>
      <c r="S15" s="306">
        <v>135</v>
      </c>
      <c r="T15" s="306">
        <v>138</v>
      </c>
      <c r="U15" s="306">
        <v>118</v>
      </c>
      <c r="V15" s="306">
        <v>124</v>
      </c>
      <c r="W15" s="306">
        <v>224</v>
      </c>
      <c r="X15" s="306">
        <v>121</v>
      </c>
      <c r="Y15" s="312">
        <v>103</v>
      </c>
    </row>
    <row r="16" spans="1:25" s="66" customFormat="1" ht="13.2" customHeight="1">
      <c r="A16" s="220"/>
      <c r="B16" s="222" t="s">
        <v>134</v>
      </c>
      <c r="C16" s="306">
        <v>58</v>
      </c>
      <c r="D16" s="306">
        <v>3768</v>
      </c>
      <c r="E16" s="306">
        <v>1167</v>
      </c>
      <c r="F16" s="306">
        <v>2601</v>
      </c>
      <c r="G16" s="306">
        <v>484</v>
      </c>
      <c r="H16" s="306">
        <v>85</v>
      </c>
      <c r="I16" s="306">
        <v>399</v>
      </c>
      <c r="J16" s="306">
        <v>1911</v>
      </c>
      <c r="K16" s="306">
        <v>615</v>
      </c>
      <c r="L16" s="306">
        <v>653</v>
      </c>
      <c r="M16" s="306">
        <v>643</v>
      </c>
      <c r="N16" s="306">
        <v>60799</v>
      </c>
      <c r="O16" s="306">
        <v>31768</v>
      </c>
      <c r="P16" s="306">
        <v>29031</v>
      </c>
      <c r="Q16" s="306">
        <v>9863</v>
      </c>
      <c r="R16" s="306">
        <v>8889</v>
      </c>
      <c r="S16" s="306">
        <v>10988</v>
      </c>
      <c r="T16" s="306">
        <v>10026</v>
      </c>
      <c r="U16" s="306">
        <v>10917</v>
      </c>
      <c r="V16" s="306">
        <v>10116</v>
      </c>
      <c r="W16" s="306">
        <v>21064</v>
      </c>
      <c r="X16" s="306">
        <v>10820</v>
      </c>
      <c r="Y16" s="312">
        <v>10244</v>
      </c>
    </row>
    <row r="17" spans="1:25" s="66" customFormat="1" ht="13.2" customHeight="1">
      <c r="A17" s="220"/>
      <c r="B17" s="222" t="s">
        <v>135</v>
      </c>
      <c r="C17" s="306">
        <v>2</v>
      </c>
      <c r="D17" s="306">
        <v>64</v>
      </c>
      <c r="E17" s="306">
        <v>34</v>
      </c>
      <c r="F17" s="306">
        <v>30</v>
      </c>
      <c r="G17" s="306">
        <v>16</v>
      </c>
      <c r="H17" s="306">
        <v>5</v>
      </c>
      <c r="I17" s="306">
        <v>11</v>
      </c>
      <c r="J17" s="306">
        <v>291</v>
      </c>
      <c r="K17" s="306">
        <v>97</v>
      </c>
      <c r="L17" s="306">
        <v>95</v>
      </c>
      <c r="M17" s="306">
        <v>99</v>
      </c>
      <c r="N17" s="306">
        <v>12098</v>
      </c>
      <c r="O17" s="306">
        <v>6461</v>
      </c>
      <c r="P17" s="306">
        <v>5637</v>
      </c>
      <c r="Q17" s="306">
        <v>2147</v>
      </c>
      <c r="R17" s="306">
        <v>1779</v>
      </c>
      <c r="S17" s="306">
        <v>2121</v>
      </c>
      <c r="T17" s="306">
        <v>1913</v>
      </c>
      <c r="U17" s="306">
        <v>2193</v>
      </c>
      <c r="V17" s="306">
        <v>1945</v>
      </c>
      <c r="W17" s="306">
        <v>4304</v>
      </c>
      <c r="X17" s="306">
        <v>2292</v>
      </c>
      <c r="Y17" s="312">
        <v>2012</v>
      </c>
    </row>
    <row r="18" spans="1:25" s="66" customFormat="1" ht="13.2" customHeight="1">
      <c r="A18" s="220" t="s">
        <v>123</v>
      </c>
      <c r="B18" s="222" t="s">
        <v>133</v>
      </c>
      <c r="C18" s="306" t="s">
        <v>117</v>
      </c>
      <c r="D18" s="306" t="s">
        <v>117</v>
      </c>
      <c r="E18" s="306" t="s">
        <v>117</v>
      </c>
      <c r="F18" s="306" t="s">
        <v>117</v>
      </c>
      <c r="G18" s="306" t="s">
        <v>117</v>
      </c>
      <c r="H18" s="306" t="s">
        <v>117</v>
      </c>
      <c r="I18" s="306" t="s">
        <v>117</v>
      </c>
      <c r="J18" s="306">
        <v>27</v>
      </c>
      <c r="K18" s="306">
        <v>9</v>
      </c>
      <c r="L18" s="306">
        <v>9</v>
      </c>
      <c r="M18" s="306">
        <v>9</v>
      </c>
      <c r="N18" s="306">
        <v>804</v>
      </c>
      <c r="O18" s="306">
        <v>393</v>
      </c>
      <c r="P18" s="306">
        <v>411</v>
      </c>
      <c r="Q18" s="306">
        <v>127</v>
      </c>
      <c r="R18" s="306">
        <v>129</v>
      </c>
      <c r="S18" s="306">
        <v>131</v>
      </c>
      <c r="T18" s="306">
        <v>150</v>
      </c>
      <c r="U18" s="306">
        <v>135</v>
      </c>
      <c r="V18" s="306">
        <v>132</v>
      </c>
      <c r="W18" s="306">
        <v>236</v>
      </c>
      <c r="X18" s="306">
        <v>116</v>
      </c>
      <c r="Y18" s="312">
        <v>120</v>
      </c>
    </row>
    <row r="19" spans="1:25" s="66" customFormat="1" ht="13.2" customHeight="1">
      <c r="A19" s="220"/>
      <c r="B19" s="222" t="s">
        <v>136</v>
      </c>
      <c r="C19" s="306">
        <v>58</v>
      </c>
      <c r="D19" s="306">
        <v>3672</v>
      </c>
      <c r="E19" s="306">
        <v>1134</v>
      </c>
      <c r="F19" s="306">
        <v>2538</v>
      </c>
      <c r="G19" s="306">
        <v>459</v>
      </c>
      <c r="H19" s="306">
        <v>75</v>
      </c>
      <c r="I19" s="306">
        <v>384</v>
      </c>
      <c r="J19" s="306">
        <v>1874</v>
      </c>
      <c r="K19" s="306">
        <v>605</v>
      </c>
      <c r="L19" s="306">
        <v>611</v>
      </c>
      <c r="M19" s="306">
        <v>658</v>
      </c>
      <c r="N19" s="306">
        <v>57361</v>
      </c>
      <c r="O19" s="306">
        <v>29950</v>
      </c>
      <c r="P19" s="306">
        <v>27411</v>
      </c>
      <c r="Q19" s="306">
        <v>9042</v>
      </c>
      <c r="R19" s="306">
        <v>8460</v>
      </c>
      <c r="S19" s="306">
        <v>9940</v>
      </c>
      <c r="T19" s="306">
        <v>8892</v>
      </c>
      <c r="U19" s="306">
        <v>10968</v>
      </c>
      <c r="V19" s="306">
        <v>10059</v>
      </c>
      <c r="W19" s="306">
        <v>21012</v>
      </c>
      <c r="X19" s="306">
        <v>10919</v>
      </c>
      <c r="Y19" s="312">
        <v>10093</v>
      </c>
    </row>
    <row r="20" spans="1:25" s="66" customFormat="1" ht="13.2" customHeight="1">
      <c r="A20" s="220"/>
      <c r="B20" s="222" t="s">
        <v>135</v>
      </c>
      <c r="C20" s="306">
        <v>2</v>
      </c>
      <c r="D20" s="306">
        <v>59</v>
      </c>
      <c r="E20" s="306">
        <v>29</v>
      </c>
      <c r="F20" s="306">
        <v>30</v>
      </c>
      <c r="G20" s="306">
        <v>16</v>
      </c>
      <c r="H20" s="306">
        <v>7</v>
      </c>
      <c r="I20" s="306">
        <v>9</v>
      </c>
      <c r="J20" s="306">
        <v>283</v>
      </c>
      <c r="K20" s="306">
        <v>94</v>
      </c>
      <c r="L20" s="306">
        <v>95</v>
      </c>
      <c r="M20" s="306">
        <v>94</v>
      </c>
      <c r="N20" s="306">
        <v>11776</v>
      </c>
      <c r="O20" s="306">
        <v>6300</v>
      </c>
      <c r="P20" s="306">
        <v>5476</v>
      </c>
      <c r="Q20" s="306">
        <v>2142</v>
      </c>
      <c r="R20" s="306">
        <v>1829</v>
      </c>
      <c r="S20" s="306">
        <v>2063</v>
      </c>
      <c r="T20" s="306">
        <v>1755</v>
      </c>
      <c r="U20" s="306">
        <v>2095</v>
      </c>
      <c r="V20" s="306">
        <v>1892</v>
      </c>
      <c r="W20" s="306">
        <v>4125</v>
      </c>
      <c r="X20" s="306">
        <v>2181</v>
      </c>
      <c r="Y20" s="312">
        <v>1944</v>
      </c>
    </row>
    <row r="21" spans="1:25" s="66" customFormat="1" ht="6" customHeight="1">
      <c r="A21" s="220"/>
      <c r="B21" s="222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12"/>
    </row>
    <row r="22" spans="1:25" s="66" customFormat="1" ht="13.2" customHeight="1">
      <c r="A22" s="220" t="s">
        <v>125</v>
      </c>
      <c r="B22" s="222" t="s">
        <v>111</v>
      </c>
      <c r="C22" s="306" t="s">
        <v>117</v>
      </c>
      <c r="D22" s="306" t="s">
        <v>117</v>
      </c>
      <c r="E22" s="306" t="s">
        <v>117</v>
      </c>
      <c r="F22" s="306" t="s">
        <v>117</v>
      </c>
      <c r="G22" s="306" t="s">
        <v>117</v>
      </c>
      <c r="H22" s="306" t="s">
        <v>117</v>
      </c>
      <c r="I22" s="306" t="s">
        <v>117</v>
      </c>
      <c r="J22" s="306">
        <v>26</v>
      </c>
      <c r="K22" s="306">
        <v>8</v>
      </c>
      <c r="L22" s="306">
        <v>9</v>
      </c>
      <c r="M22" s="306">
        <v>9</v>
      </c>
      <c r="N22" s="306">
        <v>760</v>
      </c>
      <c r="O22" s="306">
        <v>367</v>
      </c>
      <c r="P22" s="306">
        <v>393</v>
      </c>
      <c r="Q22" s="306">
        <v>113</v>
      </c>
      <c r="R22" s="306">
        <v>112</v>
      </c>
      <c r="S22" s="306">
        <v>124</v>
      </c>
      <c r="T22" s="306">
        <v>132</v>
      </c>
      <c r="U22" s="306">
        <v>130</v>
      </c>
      <c r="V22" s="306">
        <v>149</v>
      </c>
      <c r="W22" s="306">
        <v>281</v>
      </c>
      <c r="X22" s="306">
        <v>141</v>
      </c>
      <c r="Y22" s="312">
        <v>140</v>
      </c>
    </row>
    <row r="23" spans="1:25" s="66" customFormat="1" ht="13.2" customHeight="1">
      <c r="A23" s="220"/>
      <c r="B23" s="222" t="s">
        <v>136</v>
      </c>
      <c r="C23" s="306">
        <v>58</v>
      </c>
      <c r="D23" s="306">
        <v>3769</v>
      </c>
      <c r="E23" s="306">
        <v>1155</v>
      </c>
      <c r="F23" s="306">
        <v>2614</v>
      </c>
      <c r="G23" s="306">
        <v>450</v>
      </c>
      <c r="H23" s="306">
        <v>73</v>
      </c>
      <c r="I23" s="306">
        <v>377</v>
      </c>
      <c r="J23" s="306">
        <v>1869</v>
      </c>
      <c r="K23" s="306">
        <v>650</v>
      </c>
      <c r="L23" s="306">
        <v>598</v>
      </c>
      <c r="M23" s="306">
        <v>621</v>
      </c>
      <c r="N23" s="306">
        <v>54801</v>
      </c>
      <c r="O23" s="306">
        <v>28559</v>
      </c>
      <c r="P23" s="306">
        <v>26242</v>
      </c>
      <c r="Q23" s="306">
        <v>9504</v>
      </c>
      <c r="R23" s="306">
        <v>8829</v>
      </c>
      <c r="S23" s="306">
        <v>9117</v>
      </c>
      <c r="T23" s="306">
        <v>8500</v>
      </c>
      <c r="U23" s="306">
        <v>9938</v>
      </c>
      <c r="V23" s="306">
        <v>8913</v>
      </c>
      <c r="W23" s="306">
        <v>20754</v>
      </c>
      <c r="X23" s="306">
        <v>10759</v>
      </c>
      <c r="Y23" s="312">
        <v>9995</v>
      </c>
    </row>
    <row r="24" spans="1:25" s="66" customFormat="1" ht="13.2" customHeight="1">
      <c r="A24" s="220"/>
      <c r="B24" s="222" t="s">
        <v>135</v>
      </c>
      <c r="C24" s="306">
        <v>2</v>
      </c>
      <c r="D24" s="306">
        <v>64</v>
      </c>
      <c r="E24" s="306">
        <v>31</v>
      </c>
      <c r="F24" s="306">
        <v>33</v>
      </c>
      <c r="G24" s="306">
        <v>14</v>
      </c>
      <c r="H24" s="306">
        <v>6</v>
      </c>
      <c r="I24" s="306">
        <v>8</v>
      </c>
      <c r="J24" s="306">
        <v>286</v>
      </c>
      <c r="K24" s="306">
        <v>97</v>
      </c>
      <c r="L24" s="306">
        <v>94</v>
      </c>
      <c r="M24" s="306">
        <v>95</v>
      </c>
      <c r="N24" s="306">
        <v>11733</v>
      </c>
      <c r="O24" s="306">
        <v>6301</v>
      </c>
      <c r="P24" s="306">
        <v>5432</v>
      </c>
      <c r="Q24" s="306">
        <v>2190</v>
      </c>
      <c r="R24" s="306">
        <v>1896</v>
      </c>
      <c r="S24" s="306">
        <v>2073</v>
      </c>
      <c r="T24" s="306">
        <v>1789</v>
      </c>
      <c r="U24" s="306">
        <v>2038</v>
      </c>
      <c r="V24" s="306">
        <v>1747</v>
      </c>
      <c r="W24" s="306">
        <v>3968</v>
      </c>
      <c r="X24" s="306">
        <v>2082</v>
      </c>
      <c r="Y24" s="312">
        <v>1886</v>
      </c>
    </row>
    <row r="25" spans="1:25" s="66" customFormat="1" ht="13.2" customHeight="1">
      <c r="A25" s="220" t="s">
        <v>306</v>
      </c>
      <c r="B25" s="222" t="s">
        <v>111</v>
      </c>
      <c r="C25" s="306" t="s">
        <v>117</v>
      </c>
      <c r="D25" s="306" t="s">
        <v>117</v>
      </c>
      <c r="E25" s="306" t="s">
        <v>117</v>
      </c>
      <c r="F25" s="306" t="s">
        <v>117</v>
      </c>
      <c r="G25" s="306" t="s">
        <v>117</v>
      </c>
      <c r="H25" s="306" t="s">
        <v>117</v>
      </c>
      <c r="I25" s="306" t="s">
        <v>117</v>
      </c>
      <c r="J25" s="306">
        <v>25</v>
      </c>
      <c r="K25" s="306">
        <v>8</v>
      </c>
      <c r="L25" s="306">
        <v>8</v>
      </c>
      <c r="M25" s="306">
        <v>9</v>
      </c>
      <c r="N25" s="306">
        <v>702</v>
      </c>
      <c r="O25" s="306">
        <v>354</v>
      </c>
      <c r="P25" s="306">
        <v>348</v>
      </c>
      <c r="Q25" s="306">
        <v>116</v>
      </c>
      <c r="R25" s="306">
        <v>105</v>
      </c>
      <c r="S25" s="306">
        <v>113</v>
      </c>
      <c r="T25" s="306">
        <v>111</v>
      </c>
      <c r="U25" s="306">
        <v>125</v>
      </c>
      <c r="V25" s="306">
        <v>132</v>
      </c>
      <c r="W25" s="306">
        <v>278</v>
      </c>
      <c r="X25" s="306">
        <v>149</v>
      </c>
      <c r="Y25" s="312">
        <v>129</v>
      </c>
    </row>
    <row r="26" spans="1:25" s="66" customFormat="1" ht="13.2" customHeight="1">
      <c r="A26" s="220"/>
      <c r="B26" s="222" t="s">
        <v>136</v>
      </c>
      <c r="C26" s="306">
        <v>58</v>
      </c>
      <c r="D26" s="306">
        <v>3818</v>
      </c>
      <c r="E26" s="306">
        <v>1144</v>
      </c>
      <c r="F26" s="306">
        <v>2674</v>
      </c>
      <c r="G26" s="306">
        <v>472</v>
      </c>
      <c r="H26" s="306">
        <v>75</v>
      </c>
      <c r="I26" s="306">
        <v>397</v>
      </c>
      <c r="J26" s="306">
        <v>1894</v>
      </c>
      <c r="K26" s="306">
        <v>646</v>
      </c>
      <c r="L26" s="306">
        <v>645</v>
      </c>
      <c r="M26" s="306">
        <v>603</v>
      </c>
      <c r="N26" s="306">
        <v>53564</v>
      </c>
      <c r="O26" s="306">
        <v>27791</v>
      </c>
      <c r="P26" s="306">
        <v>25773</v>
      </c>
      <c r="Q26" s="306">
        <v>9112</v>
      </c>
      <c r="R26" s="306">
        <v>8409</v>
      </c>
      <c r="S26" s="306">
        <v>9540</v>
      </c>
      <c r="T26" s="306">
        <v>8857</v>
      </c>
      <c r="U26" s="306">
        <v>9139</v>
      </c>
      <c r="V26" s="306">
        <v>8507</v>
      </c>
      <c r="W26" s="306">
        <v>18660</v>
      </c>
      <c r="X26" s="306">
        <v>9803</v>
      </c>
      <c r="Y26" s="312">
        <v>8857</v>
      </c>
    </row>
    <row r="27" spans="1:25" s="66" customFormat="1" ht="13.2" customHeight="1">
      <c r="A27" s="220"/>
      <c r="B27" s="222" t="s">
        <v>135</v>
      </c>
      <c r="C27" s="306">
        <v>2</v>
      </c>
      <c r="D27" s="306">
        <v>62</v>
      </c>
      <c r="E27" s="306">
        <v>30</v>
      </c>
      <c r="F27" s="306">
        <v>32</v>
      </c>
      <c r="G27" s="306">
        <v>12</v>
      </c>
      <c r="H27" s="306">
        <v>5</v>
      </c>
      <c r="I27" s="306">
        <v>7</v>
      </c>
      <c r="J27" s="306">
        <v>287</v>
      </c>
      <c r="K27" s="306">
        <v>96</v>
      </c>
      <c r="L27" s="306">
        <v>97</v>
      </c>
      <c r="M27" s="306">
        <v>94</v>
      </c>
      <c r="N27" s="306">
        <v>11868</v>
      </c>
      <c r="O27" s="306">
        <v>6350</v>
      </c>
      <c r="P27" s="306">
        <v>5518</v>
      </c>
      <c r="Q27" s="306">
        <v>2152</v>
      </c>
      <c r="R27" s="306">
        <v>1878</v>
      </c>
      <c r="S27" s="306">
        <v>2145</v>
      </c>
      <c r="T27" s="306">
        <v>1869</v>
      </c>
      <c r="U27" s="306">
        <v>2053</v>
      </c>
      <c r="V27" s="306">
        <v>1771</v>
      </c>
      <c r="W27" s="306">
        <v>3776</v>
      </c>
      <c r="X27" s="306">
        <v>2034</v>
      </c>
      <c r="Y27" s="312">
        <v>1742</v>
      </c>
    </row>
    <row r="28" spans="1:25" s="66" customFormat="1" ht="13.2" customHeight="1">
      <c r="A28" s="220" t="s">
        <v>313</v>
      </c>
      <c r="B28" s="222" t="s">
        <v>111</v>
      </c>
      <c r="C28" s="306" t="s">
        <v>117</v>
      </c>
      <c r="D28" s="306" t="s">
        <v>117</v>
      </c>
      <c r="E28" s="306" t="s">
        <v>117</v>
      </c>
      <c r="F28" s="306" t="s">
        <v>117</v>
      </c>
      <c r="G28" s="306" t="s">
        <v>117</v>
      </c>
      <c r="H28" s="306" t="s">
        <v>117</v>
      </c>
      <c r="I28" s="306" t="s">
        <v>117</v>
      </c>
      <c r="J28" s="306">
        <v>24</v>
      </c>
      <c r="K28" s="306">
        <v>8</v>
      </c>
      <c r="L28" s="306">
        <v>8</v>
      </c>
      <c r="M28" s="306">
        <v>8</v>
      </c>
      <c r="N28" s="306">
        <v>665</v>
      </c>
      <c r="O28" s="306">
        <v>326</v>
      </c>
      <c r="P28" s="306">
        <v>339</v>
      </c>
      <c r="Q28" s="306">
        <v>98</v>
      </c>
      <c r="R28" s="306">
        <v>122</v>
      </c>
      <c r="S28" s="306">
        <v>117</v>
      </c>
      <c r="T28" s="306">
        <v>106</v>
      </c>
      <c r="U28" s="306">
        <v>111</v>
      </c>
      <c r="V28" s="306">
        <v>111</v>
      </c>
      <c r="W28" s="306">
        <v>251</v>
      </c>
      <c r="X28" s="306">
        <v>125</v>
      </c>
      <c r="Y28" s="306">
        <v>126</v>
      </c>
    </row>
    <row r="29" spans="1:25" s="66" customFormat="1" ht="13.2" customHeight="1">
      <c r="A29" s="220"/>
      <c r="B29" s="222" t="s">
        <v>136</v>
      </c>
      <c r="C29" s="306">
        <v>58</v>
      </c>
      <c r="D29" s="306">
        <v>3808</v>
      </c>
      <c r="E29" s="306">
        <v>1153</v>
      </c>
      <c r="F29" s="306">
        <v>2655</v>
      </c>
      <c r="G29" s="306">
        <v>484</v>
      </c>
      <c r="H29" s="306">
        <v>83</v>
      </c>
      <c r="I29" s="306">
        <v>401</v>
      </c>
      <c r="J29" s="306">
        <v>1853</v>
      </c>
      <c r="K29" s="306">
        <v>561</v>
      </c>
      <c r="L29" s="306">
        <v>645</v>
      </c>
      <c r="M29" s="306">
        <v>647</v>
      </c>
      <c r="N29" s="306">
        <v>50978</v>
      </c>
      <c r="O29" s="306">
        <v>26511</v>
      </c>
      <c r="P29" s="306">
        <v>24467</v>
      </c>
      <c r="Q29" s="306">
        <v>7809</v>
      </c>
      <c r="R29" s="306">
        <v>7152</v>
      </c>
      <c r="S29" s="306">
        <v>9152</v>
      </c>
      <c r="T29" s="306">
        <v>8451</v>
      </c>
      <c r="U29" s="306">
        <v>9550</v>
      </c>
      <c r="V29" s="306">
        <v>8864</v>
      </c>
      <c r="W29" s="306">
        <v>17400</v>
      </c>
      <c r="X29" s="306">
        <v>8963</v>
      </c>
      <c r="Y29" s="312">
        <v>8437</v>
      </c>
    </row>
    <row r="30" spans="1:25" s="66" customFormat="1" ht="13.2" customHeight="1">
      <c r="A30" s="220"/>
      <c r="B30" s="222" t="s">
        <v>135</v>
      </c>
      <c r="C30" s="306">
        <v>2</v>
      </c>
      <c r="D30" s="306">
        <v>65</v>
      </c>
      <c r="E30" s="306">
        <v>33</v>
      </c>
      <c r="F30" s="306">
        <v>32</v>
      </c>
      <c r="G30" s="306">
        <v>14</v>
      </c>
      <c r="H30" s="306">
        <v>6</v>
      </c>
      <c r="I30" s="306">
        <v>8</v>
      </c>
      <c r="J30" s="306">
        <v>282</v>
      </c>
      <c r="K30" s="306">
        <v>89</v>
      </c>
      <c r="L30" s="306">
        <v>96</v>
      </c>
      <c r="M30" s="306">
        <v>97</v>
      </c>
      <c r="N30" s="306">
        <v>11490</v>
      </c>
      <c r="O30" s="306">
        <v>6104</v>
      </c>
      <c r="P30" s="306">
        <v>5386</v>
      </c>
      <c r="Q30" s="306">
        <v>1889</v>
      </c>
      <c r="R30" s="306">
        <v>1705</v>
      </c>
      <c r="S30" s="306">
        <v>2087</v>
      </c>
      <c r="T30" s="306">
        <v>1839</v>
      </c>
      <c r="U30" s="306">
        <v>2128</v>
      </c>
      <c r="V30" s="306">
        <v>1842</v>
      </c>
      <c r="W30" s="306">
        <v>3801</v>
      </c>
      <c r="X30" s="306">
        <v>2038</v>
      </c>
      <c r="Y30" s="312">
        <v>1763</v>
      </c>
    </row>
    <row r="31" spans="1:25" s="66" customFormat="1" ht="13.2" customHeight="1">
      <c r="A31" s="220" t="s">
        <v>448</v>
      </c>
      <c r="B31" s="222" t="s">
        <v>133</v>
      </c>
      <c r="C31" s="306" t="s">
        <v>117</v>
      </c>
      <c r="D31" s="306" t="s">
        <v>117</v>
      </c>
      <c r="E31" s="306" t="s">
        <v>117</v>
      </c>
      <c r="F31" s="306" t="s">
        <v>117</v>
      </c>
      <c r="G31" s="306" t="s">
        <v>117</v>
      </c>
      <c r="H31" s="306" t="s">
        <v>117</v>
      </c>
      <c r="I31" s="306" t="s">
        <v>117</v>
      </c>
      <c r="J31" s="306">
        <v>24</v>
      </c>
      <c r="K31" s="306">
        <v>8</v>
      </c>
      <c r="L31" s="306">
        <v>8</v>
      </c>
      <c r="M31" s="306">
        <v>8</v>
      </c>
      <c r="N31" s="306">
        <v>659</v>
      </c>
      <c r="O31" s="306">
        <v>320</v>
      </c>
      <c r="P31" s="306">
        <v>339</v>
      </c>
      <c r="Q31" s="306">
        <v>112</v>
      </c>
      <c r="R31" s="306">
        <v>109</v>
      </c>
      <c r="S31" s="306">
        <v>96</v>
      </c>
      <c r="T31" s="306">
        <v>126</v>
      </c>
      <c r="U31" s="306">
        <v>112</v>
      </c>
      <c r="V31" s="306">
        <v>104</v>
      </c>
      <c r="W31" s="306">
        <v>215</v>
      </c>
      <c r="X31" s="306">
        <v>107</v>
      </c>
      <c r="Y31" s="306">
        <v>108</v>
      </c>
    </row>
    <row r="32" spans="1:25" s="66" customFormat="1" ht="13.2" customHeight="1">
      <c r="A32" s="220"/>
      <c r="B32" s="222" t="s">
        <v>136</v>
      </c>
      <c r="C32" s="306">
        <v>58</v>
      </c>
      <c r="D32" s="306">
        <v>3678</v>
      </c>
      <c r="E32" s="306">
        <v>1101</v>
      </c>
      <c r="F32" s="306">
        <v>2577</v>
      </c>
      <c r="G32" s="306">
        <v>470</v>
      </c>
      <c r="H32" s="307">
        <v>80</v>
      </c>
      <c r="I32" s="306">
        <v>390</v>
      </c>
      <c r="J32" s="306">
        <v>1728</v>
      </c>
      <c r="K32" s="306">
        <v>522</v>
      </c>
      <c r="L32" s="306">
        <v>557</v>
      </c>
      <c r="M32" s="306">
        <v>649</v>
      </c>
      <c r="N32" s="306">
        <v>46624</v>
      </c>
      <c r="O32" s="306">
        <v>24330</v>
      </c>
      <c r="P32" s="306">
        <v>22294</v>
      </c>
      <c r="Q32" s="306">
        <v>7262</v>
      </c>
      <c r="R32" s="306">
        <v>6662</v>
      </c>
      <c r="S32" s="306">
        <v>7882</v>
      </c>
      <c r="T32" s="306">
        <v>7166</v>
      </c>
      <c r="U32" s="306">
        <v>9186</v>
      </c>
      <c r="V32" s="306">
        <v>8466</v>
      </c>
      <c r="W32" s="306">
        <v>18165</v>
      </c>
      <c r="X32" s="306">
        <v>9368</v>
      </c>
      <c r="Y32" s="312">
        <v>8797</v>
      </c>
    </row>
    <row r="33" spans="1:25" s="66" customFormat="1" ht="13.2" customHeight="1">
      <c r="A33" s="220"/>
      <c r="B33" s="222" t="s">
        <v>135</v>
      </c>
      <c r="C33" s="306">
        <v>2</v>
      </c>
      <c r="D33" s="306">
        <v>64</v>
      </c>
      <c r="E33" s="306">
        <v>31</v>
      </c>
      <c r="F33" s="306">
        <v>33</v>
      </c>
      <c r="G33" s="306">
        <v>14</v>
      </c>
      <c r="H33" s="306">
        <v>6</v>
      </c>
      <c r="I33" s="306">
        <v>8</v>
      </c>
      <c r="J33" s="306">
        <v>273</v>
      </c>
      <c r="K33" s="306">
        <v>88</v>
      </c>
      <c r="L33" s="306">
        <v>89</v>
      </c>
      <c r="M33" s="306">
        <v>96</v>
      </c>
      <c r="N33" s="306">
        <v>10877</v>
      </c>
      <c r="O33" s="306">
        <v>5712</v>
      </c>
      <c r="P33" s="306">
        <v>5165</v>
      </c>
      <c r="Q33" s="306">
        <v>1840</v>
      </c>
      <c r="R33" s="306">
        <v>1695</v>
      </c>
      <c r="S33" s="306">
        <v>1814</v>
      </c>
      <c r="T33" s="306">
        <v>1653</v>
      </c>
      <c r="U33" s="306">
        <v>2058</v>
      </c>
      <c r="V33" s="306">
        <v>1817</v>
      </c>
      <c r="W33" s="306">
        <v>3968</v>
      </c>
      <c r="X33" s="306">
        <v>2125</v>
      </c>
      <c r="Y33" s="306">
        <v>1843</v>
      </c>
    </row>
    <row r="34" spans="1:25" s="66" customFormat="1" ht="13.2" customHeight="1">
      <c r="A34" s="223" t="s">
        <v>500</v>
      </c>
      <c r="B34" s="222" t="s">
        <v>133</v>
      </c>
      <c r="C34" s="306" t="s">
        <v>117</v>
      </c>
      <c r="D34" s="306" t="s">
        <v>117</v>
      </c>
      <c r="E34" s="306" t="s">
        <v>117</v>
      </c>
      <c r="F34" s="306" t="s">
        <v>117</v>
      </c>
      <c r="G34" s="306" t="s">
        <v>117</v>
      </c>
      <c r="H34" s="306" t="s">
        <v>117</v>
      </c>
      <c r="I34" s="306" t="s">
        <v>117</v>
      </c>
      <c r="J34" s="306">
        <v>24</v>
      </c>
      <c r="K34" s="306">
        <v>8</v>
      </c>
      <c r="L34" s="306">
        <v>8</v>
      </c>
      <c r="M34" s="306">
        <v>8</v>
      </c>
      <c r="N34" s="306">
        <v>650</v>
      </c>
      <c r="O34" s="306">
        <v>327</v>
      </c>
      <c r="P34" s="306">
        <v>323</v>
      </c>
      <c r="Q34" s="306">
        <v>121</v>
      </c>
      <c r="R34" s="306">
        <v>93</v>
      </c>
      <c r="S34" s="306">
        <v>112</v>
      </c>
      <c r="T34" s="306">
        <v>107</v>
      </c>
      <c r="U34" s="306">
        <v>94</v>
      </c>
      <c r="V34" s="306">
        <v>123</v>
      </c>
      <c r="W34" s="306">
        <v>210</v>
      </c>
      <c r="X34" s="306">
        <v>109</v>
      </c>
      <c r="Y34" s="306">
        <v>101</v>
      </c>
    </row>
    <row r="35" spans="1:25" s="66" customFormat="1" ht="13.2" customHeight="1">
      <c r="A35" s="223"/>
      <c r="B35" s="222" t="s">
        <v>136</v>
      </c>
      <c r="C35" s="306">
        <v>58</v>
      </c>
      <c r="D35" s="306">
        <v>3452</v>
      </c>
      <c r="E35" s="306">
        <v>1020</v>
      </c>
      <c r="F35" s="306">
        <v>2432</v>
      </c>
      <c r="G35" s="306">
        <v>461</v>
      </c>
      <c r="H35" s="306">
        <v>81</v>
      </c>
      <c r="I35" s="306">
        <v>380</v>
      </c>
      <c r="J35" s="306">
        <v>1588</v>
      </c>
      <c r="K35" s="306">
        <v>495</v>
      </c>
      <c r="L35" s="306">
        <v>520</v>
      </c>
      <c r="M35" s="306">
        <v>573</v>
      </c>
      <c r="N35" s="306">
        <v>42241</v>
      </c>
      <c r="O35" s="306">
        <v>21977</v>
      </c>
      <c r="P35" s="306">
        <v>20264</v>
      </c>
      <c r="Q35" s="306">
        <v>6753</v>
      </c>
      <c r="R35" s="306">
        <v>6374</v>
      </c>
      <c r="S35" s="306">
        <v>7319</v>
      </c>
      <c r="T35" s="306">
        <v>6712</v>
      </c>
      <c r="U35" s="306">
        <v>7905</v>
      </c>
      <c r="V35" s="306">
        <v>7178</v>
      </c>
      <c r="W35" s="306">
        <v>17117</v>
      </c>
      <c r="X35" s="306">
        <v>8774</v>
      </c>
      <c r="Y35" s="312">
        <v>8343</v>
      </c>
    </row>
    <row r="36" spans="1:25" s="66" customFormat="1" ht="13.2" customHeight="1">
      <c r="A36" s="223"/>
      <c r="B36" s="222" t="s">
        <v>135</v>
      </c>
      <c r="C36" s="306">
        <v>2</v>
      </c>
      <c r="D36" s="306">
        <v>59</v>
      </c>
      <c r="E36" s="306">
        <v>25</v>
      </c>
      <c r="F36" s="306">
        <v>34</v>
      </c>
      <c r="G36" s="306">
        <v>12</v>
      </c>
      <c r="H36" s="306">
        <v>5</v>
      </c>
      <c r="I36" s="306">
        <v>7</v>
      </c>
      <c r="J36" s="306">
        <v>257</v>
      </c>
      <c r="K36" s="306">
        <v>82</v>
      </c>
      <c r="L36" s="306">
        <v>87</v>
      </c>
      <c r="M36" s="306">
        <v>88</v>
      </c>
      <c r="N36" s="306">
        <v>10198</v>
      </c>
      <c r="O36" s="306">
        <v>5341</v>
      </c>
      <c r="P36" s="306">
        <v>4857</v>
      </c>
      <c r="Q36" s="306">
        <v>1775</v>
      </c>
      <c r="R36" s="306">
        <v>1581</v>
      </c>
      <c r="S36" s="306">
        <v>1773</v>
      </c>
      <c r="T36" s="306">
        <v>1634</v>
      </c>
      <c r="U36" s="306">
        <v>1793</v>
      </c>
      <c r="V36" s="306">
        <v>1642</v>
      </c>
      <c r="W36" s="306">
        <v>3877</v>
      </c>
      <c r="X36" s="306">
        <v>2050</v>
      </c>
      <c r="Y36" s="306">
        <v>1827</v>
      </c>
    </row>
    <row r="37" spans="1:25" s="66" customFormat="1" ht="6" customHeight="1">
      <c r="A37" s="223"/>
      <c r="B37" s="222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</row>
    <row r="38" spans="1:25" s="66" customFormat="1" ht="13.2" customHeight="1">
      <c r="A38" s="361" t="s">
        <v>533</v>
      </c>
      <c r="B38" s="362" t="s">
        <v>133</v>
      </c>
      <c r="C38" s="176" t="s">
        <v>117</v>
      </c>
      <c r="D38" s="176" t="s">
        <v>117</v>
      </c>
      <c r="E38" s="176" t="s">
        <v>117</v>
      </c>
      <c r="F38" s="176" t="s">
        <v>117</v>
      </c>
      <c r="G38" s="176" t="s">
        <v>117</v>
      </c>
      <c r="H38" s="176" t="s">
        <v>117</v>
      </c>
      <c r="I38" s="176" t="s">
        <v>117</v>
      </c>
      <c r="J38" s="176">
        <v>24</v>
      </c>
      <c r="K38" s="176">
        <v>8</v>
      </c>
      <c r="L38" s="176">
        <v>8</v>
      </c>
      <c r="M38" s="176">
        <v>8</v>
      </c>
      <c r="N38" s="176">
        <v>643</v>
      </c>
      <c r="O38" s="176">
        <v>336</v>
      </c>
      <c r="P38" s="176">
        <v>307</v>
      </c>
      <c r="Q38" s="176">
        <v>110</v>
      </c>
      <c r="R38" s="176">
        <v>111</v>
      </c>
      <c r="S38" s="176">
        <v>117</v>
      </c>
      <c r="T38" s="176">
        <v>91</v>
      </c>
      <c r="U38" s="176">
        <v>109</v>
      </c>
      <c r="V38" s="176">
        <v>105</v>
      </c>
      <c r="W38" s="176">
        <v>217</v>
      </c>
      <c r="X38" s="176">
        <v>92</v>
      </c>
      <c r="Y38" s="176">
        <v>125</v>
      </c>
    </row>
    <row r="39" spans="1:25" s="66" customFormat="1" ht="13.2" customHeight="1">
      <c r="A39" s="361"/>
      <c r="B39" s="362" t="s">
        <v>136</v>
      </c>
      <c r="C39" s="176">
        <v>58</v>
      </c>
      <c r="D39" s="176">
        <v>3329</v>
      </c>
      <c r="E39" s="176">
        <v>978</v>
      </c>
      <c r="F39" s="176">
        <v>2351</v>
      </c>
      <c r="G39" s="176">
        <v>453</v>
      </c>
      <c r="H39" s="176">
        <v>82</v>
      </c>
      <c r="I39" s="176">
        <v>371</v>
      </c>
      <c r="J39" s="176">
        <v>1521</v>
      </c>
      <c r="K39" s="176">
        <v>495</v>
      </c>
      <c r="L39" s="176">
        <v>494</v>
      </c>
      <c r="M39" s="176">
        <v>532</v>
      </c>
      <c r="N39" s="176">
        <v>40042</v>
      </c>
      <c r="O39" s="176">
        <v>20810</v>
      </c>
      <c r="P39" s="176">
        <v>19232</v>
      </c>
      <c r="Q39" s="176">
        <v>6686</v>
      </c>
      <c r="R39" s="176">
        <v>6085</v>
      </c>
      <c r="S39" s="176">
        <v>6807</v>
      </c>
      <c r="T39" s="176">
        <v>6421</v>
      </c>
      <c r="U39" s="176">
        <v>7317</v>
      </c>
      <c r="V39" s="176">
        <v>6726</v>
      </c>
      <c r="W39" s="176">
        <v>14764</v>
      </c>
      <c r="X39" s="176">
        <v>7647</v>
      </c>
      <c r="Y39" s="176">
        <v>7117</v>
      </c>
    </row>
    <row r="40" spans="1:25" s="66" customFormat="1" ht="13.2" customHeight="1">
      <c r="A40" s="361"/>
      <c r="B40" s="362" t="s">
        <v>135</v>
      </c>
      <c r="C40" s="176">
        <v>1</v>
      </c>
      <c r="D40" s="176">
        <v>56</v>
      </c>
      <c r="E40" s="176">
        <v>23</v>
      </c>
      <c r="F40" s="176">
        <v>33</v>
      </c>
      <c r="G40" s="176">
        <v>9</v>
      </c>
      <c r="H40" s="176">
        <v>5</v>
      </c>
      <c r="I40" s="176">
        <v>4</v>
      </c>
      <c r="J40" s="176">
        <v>249</v>
      </c>
      <c r="K40" s="176">
        <v>80</v>
      </c>
      <c r="L40" s="176">
        <v>82</v>
      </c>
      <c r="M40" s="176">
        <v>87</v>
      </c>
      <c r="N40" s="176">
        <v>9871</v>
      </c>
      <c r="O40" s="176">
        <v>5154</v>
      </c>
      <c r="P40" s="176">
        <v>4717</v>
      </c>
      <c r="Q40" s="176">
        <v>1675</v>
      </c>
      <c r="R40" s="176">
        <v>1559</v>
      </c>
      <c r="S40" s="176">
        <v>1721</v>
      </c>
      <c r="T40" s="176">
        <v>1539</v>
      </c>
      <c r="U40" s="176">
        <v>1758</v>
      </c>
      <c r="V40" s="176">
        <v>1619</v>
      </c>
      <c r="W40" s="176">
        <v>3422</v>
      </c>
      <c r="X40" s="176">
        <v>1785</v>
      </c>
      <c r="Y40" s="176">
        <v>1637</v>
      </c>
    </row>
    <row r="41" spans="1:25" s="66" customFormat="1" ht="13.2" customHeight="1">
      <c r="A41" s="361" t="s">
        <v>544</v>
      </c>
      <c r="B41" s="362" t="s">
        <v>133</v>
      </c>
      <c r="C41" s="306">
        <v>0</v>
      </c>
      <c r="D41" s="306">
        <v>0</v>
      </c>
      <c r="E41" s="306">
        <v>0</v>
      </c>
      <c r="F41" s="306">
        <v>0</v>
      </c>
      <c r="G41" s="306">
        <v>0</v>
      </c>
      <c r="H41" s="306">
        <v>0</v>
      </c>
      <c r="I41" s="306">
        <v>0</v>
      </c>
      <c r="J41" s="306">
        <v>24</v>
      </c>
      <c r="K41" s="306">
        <v>8</v>
      </c>
      <c r="L41" s="306">
        <v>8</v>
      </c>
      <c r="M41" s="306">
        <v>8</v>
      </c>
      <c r="N41" s="306">
        <v>639</v>
      </c>
      <c r="O41" s="306">
        <v>337</v>
      </c>
      <c r="P41" s="306">
        <v>302</v>
      </c>
      <c r="Q41" s="306">
        <v>113</v>
      </c>
      <c r="R41" s="306">
        <v>101</v>
      </c>
      <c r="S41" s="306">
        <v>106</v>
      </c>
      <c r="T41" s="306">
        <v>110</v>
      </c>
      <c r="U41" s="306">
        <v>118</v>
      </c>
      <c r="V41" s="306">
        <v>91</v>
      </c>
      <c r="W41" s="306">
        <v>213</v>
      </c>
      <c r="X41" s="306">
        <v>108</v>
      </c>
      <c r="Y41" s="306">
        <v>105</v>
      </c>
    </row>
    <row r="42" spans="1:25" s="66" customFormat="1" ht="13.2" customHeight="1">
      <c r="A42" s="361"/>
      <c r="B42" s="362" t="s">
        <v>136</v>
      </c>
      <c r="C42" s="306">
        <v>58</v>
      </c>
      <c r="D42" s="306">
        <v>3323</v>
      </c>
      <c r="E42" s="306">
        <v>978</v>
      </c>
      <c r="F42" s="306">
        <v>2345</v>
      </c>
      <c r="G42" s="306">
        <v>449</v>
      </c>
      <c r="H42" s="306">
        <v>74</v>
      </c>
      <c r="I42" s="306">
        <v>375</v>
      </c>
      <c r="J42" s="306">
        <v>1485</v>
      </c>
      <c r="K42" s="306">
        <v>487</v>
      </c>
      <c r="L42" s="306">
        <v>491</v>
      </c>
      <c r="M42" s="306">
        <v>507</v>
      </c>
      <c r="N42" s="306">
        <v>38469</v>
      </c>
      <c r="O42" s="306">
        <v>20040</v>
      </c>
      <c r="P42" s="306">
        <v>18429</v>
      </c>
      <c r="Q42" s="306">
        <v>6489</v>
      </c>
      <c r="R42" s="306">
        <v>5868</v>
      </c>
      <c r="S42" s="306">
        <v>6721</v>
      </c>
      <c r="T42" s="306">
        <v>6135</v>
      </c>
      <c r="U42" s="306">
        <v>6830</v>
      </c>
      <c r="V42" s="306">
        <v>6426</v>
      </c>
      <c r="W42" s="306">
        <v>13819</v>
      </c>
      <c r="X42" s="306">
        <v>7144</v>
      </c>
      <c r="Y42" s="306">
        <v>6675</v>
      </c>
    </row>
    <row r="43" spans="1:25" s="66" customFormat="1" ht="13.2" customHeight="1">
      <c r="A43" s="361"/>
      <c r="B43" s="362" t="s">
        <v>135</v>
      </c>
      <c r="C43" s="306">
        <v>1</v>
      </c>
      <c r="D43" s="306">
        <v>56</v>
      </c>
      <c r="E43" s="306">
        <v>24</v>
      </c>
      <c r="F43" s="306">
        <v>32</v>
      </c>
      <c r="G43" s="306">
        <v>9</v>
      </c>
      <c r="H43" s="306">
        <v>5</v>
      </c>
      <c r="I43" s="306">
        <v>4</v>
      </c>
      <c r="J43" s="306">
        <v>240</v>
      </c>
      <c r="K43" s="306">
        <v>78</v>
      </c>
      <c r="L43" s="306">
        <v>80</v>
      </c>
      <c r="M43" s="306">
        <v>82</v>
      </c>
      <c r="N43" s="306">
        <v>9462</v>
      </c>
      <c r="O43" s="306">
        <v>4940</v>
      </c>
      <c r="P43" s="306">
        <v>4522</v>
      </c>
      <c r="Q43" s="306">
        <v>1614</v>
      </c>
      <c r="R43" s="306">
        <v>1488</v>
      </c>
      <c r="S43" s="306">
        <v>1612</v>
      </c>
      <c r="T43" s="306">
        <v>1509</v>
      </c>
      <c r="U43" s="306">
        <v>1714</v>
      </c>
      <c r="V43" s="306">
        <v>1525</v>
      </c>
      <c r="W43" s="306">
        <v>3376</v>
      </c>
      <c r="X43" s="306">
        <v>1759</v>
      </c>
      <c r="Y43" s="306">
        <v>1617</v>
      </c>
    </row>
    <row r="44" spans="1:25" s="66" customFormat="1" ht="13.2" customHeight="1">
      <c r="A44" s="361" t="s">
        <v>559</v>
      </c>
      <c r="B44" s="362" t="s">
        <v>133</v>
      </c>
      <c r="C44" s="306">
        <f>C47+C50+C53+C56+C59+C62+C71+C74+C77+C80+C83+C86+C89+C92+C95+C98+C101+C104+C107+C110+C113+C116+C124+C127+C130+C133+C136+C139+C142+C145+C148+C151+C154+C157+C160+C163+C166</f>
        <v>0</v>
      </c>
      <c r="D44" s="306">
        <f t="shared" ref="D44" si="0">SUM(E44:F44)</f>
        <v>0</v>
      </c>
      <c r="E44" s="306">
        <f t="shared" ref="E44:F46" si="1">E47+E50+E53+E56+E59+E62+E71+E74+E77+E80+E83+E86+E89+E92+E95+E98+E101+E104+E107+E110+E113+E116+E124+E127+E130+E133+E136+E139+E142+E145+E148+E151+E154+E157+E160+E163+E166</f>
        <v>0</v>
      </c>
      <c r="F44" s="306">
        <f t="shared" si="1"/>
        <v>0</v>
      </c>
      <c r="G44" s="306">
        <f t="shared" ref="G44" si="2">SUM(H44:I44)</f>
        <v>0</v>
      </c>
      <c r="H44" s="306">
        <f t="shared" ref="H44:M46" si="3">H47+H50+H53+H56+H59+H62+H71+H74+H77+H80+H83+H86+H89+H92+H95+H98+H101+H104+H107+H110+H113+H116+H124+H127+H130+H133+H136+H139+H142+H145+H148+H151+H154+H157+H160+H163+H166</f>
        <v>0</v>
      </c>
      <c r="I44" s="306">
        <f t="shared" si="3"/>
        <v>0</v>
      </c>
      <c r="J44" s="306">
        <f t="shared" ref="J44" si="4">SUM(K44:M44)</f>
        <v>25</v>
      </c>
      <c r="K44" s="306">
        <f t="shared" si="3"/>
        <v>9</v>
      </c>
      <c r="L44" s="306">
        <f t="shared" si="3"/>
        <v>8</v>
      </c>
      <c r="M44" s="306">
        <f t="shared" si="3"/>
        <v>8</v>
      </c>
      <c r="N44" s="306">
        <f t="shared" ref="N44" si="5">SUM(O44:P44)</f>
        <v>680</v>
      </c>
      <c r="O44" s="306">
        <f t="shared" ref="O44" si="6">Q44+S44+U44</f>
        <v>359</v>
      </c>
      <c r="P44" s="306">
        <f t="shared" ref="P44" si="7">R44+T44+V44</f>
        <v>321</v>
      </c>
      <c r="Q44" s="306">
        <f t="shared" ref="Q44:Y46" si="8">Q47+Q50+Q53+Q56+Q59+Q62+Q71+Q74+Q77+Q80+Q83+Q86+Q89+Q92+Q95+Q98+Q101+Q104+Q107+Q110+Q113+Q116+Q124+Q127+Q130+Q133+Q136+Q139+Q142+Q145+Q148+Q151+Q154+Q157+Q160+Q163+Q166</f>
        <v>134</v>
      </c>
      <c r="R44" s="306">
        <f t="shared" si="8"/>
        <v>106</v>
      </c>
      <c r="S44" s="306">
        <f t="shared" si="8"/>
        <v>115</v>
      </c>
      <c r="T44" s="306">
        <f t="shared" si="8"/>
        <v>103</v>
      </c>
      <c r="U44" s="306">
        <f t="shared" si="8"/>
        <v>110</v>
      </c>
      <c r="V44" s="306">
        <f t="shared" si="8"/>
        <v>112</v>
      </c>
      <c r="W44" s="306">
        <f t="shared" ref="W44" si="9">SUM(X44:Y44)</f>
        <v>211</v>
      </c>
      <c r="X44" s="306">
        <f t="shared" si="8"/>
        <v>120</v>
      </c>
      <c r="Y44" s="306">
        <f t="shared" si="8"/>
        <v>91</v>
      </c>
    </row>
    <row r="45" spans="1:25" s="66" customFormat="1" ht="13.2" customHeight="1">
      <c r="A45" s="361"/>
      <c r="B45" s="362" t="s">
        <v>136</v>
      </c>
      <c r="C45" s="306">
        <f>C48+C51+C54+C57+C60+C63+C72+C75+C78+C81+C84+C87+C90+C93+C96+C99+C102+C105+C108+C111+C114+C117+C125+C128+C131+C134+C137+C140+C143+C146+C149+C152+C155+C158+C161+C164+C167</f>
        <v>58</v>
      </c>
      <c r="D45" s="306">
        <f t="shared" ref="D45:D64" si="10">SUM(E45:F45)</f>
        <v>3353</v>
      </c>
      <c r="E45" s="306">
        <f t="shared" si="1"/>
        <v>1002</v>
      </c>
      <c r="F45" s="306">
        <f t="shared" si="1"/>
        <v>2351</v>
      </c>
      <c r="G45" s="306">
        <f t="shared" ref="G45:G64" si="11">SUM(H45:I45)</f>
        <v>444</v>
      </c>
      <c r="H45" s="306">
        <f t="shared" si="3"/>
        <v>82</v>
      </c>
      <c r="I45" s="306">
        <f t="shared" si="3"/>
        <v>362</v>
      </c>
      <c r="J45" s="306">
        <f t="shared" ref="J45:J64" si="12">SUM(K45:M45)</f>
        <v>1460</v>
      </c>
      <c r="K45" s="306">
        <f t="shared" si="3"/>
        <v>472</v>
      </c>
      <c r="L45" s="306">
        <f t="shared" si="3"/>
        <v>482</v>
      </c>
      <c r="M45" s="306">
        <f t="shared" si="3"/>
        <v>506</v>
      </c>
      <c r="N45" s="306">
        <f t="shared" ref="N45:N64" si="13">SUM(O45:P45)</f>
        <v>37617</v>
      </c>
      <c r="O45" s="306">
        <f t="shared" ref="O45:O64" si="14">Q45+S45+U45</f>
        <v>19629</v>
      </c>
      <c r="P45" s="306">
        <f t="shared" ref="P45:P64" si="15">R45+T45+V45</f>
        <v>17988</v>
      </c>
      <c r="Q45" s="306">
        <f t="shared" si="8"/>
        <v>6351</v>
      </c>
      <c r="R45" s="306">
        <f t="shared" si="8"/>
        <v>5935</v>
      </c>
      <c r="S45" s="306">
        <f t="shared" si="8"/>
        <v>6537</v>
      </c>
      <c r="T45" s="306">
        <f t="shared" si="8"/>
        <v>5918</v>
      </c>
      <c r="U45" s="306">
        <f t="shared" si="8"/>
        <v>6741</v>
      </c>
      <c r="V45" s="306">
        <f t="shared" si="8"/>
        <v>6135</v>
      </c>
      <c r="W45" s="306">
        <f t="shared" ref="W45:W64" si="16">SUM(X45:Y45)</f>
        <v>13026</v>
      </c>
      <c r="X45" s="306">
        <f t="shared" si="8"/>
        <v>6657</v>
      </c>
      <c r="Y45" s="306">
        <f t="shared" si="8"/>
        <v>6369</v>
      </c>
    </row>
    <row r="46" spans="1:25" s="66" customFormat="1" ht="13.2" customHeight="1">
      <c r="A46" s="361"/>
      <c r="B46" s="362" t="s">
        <v>135</v>
      </c>
      <c r="C46" s="306">
        <f>C49+C52+C55+C58+C61+C64+C73+C76+C79+C82+C85+C88+C91+C94+C97+C100+C103+C106+C109+C112+C115+C118+C126+C129+C132+C135+C138+C141+C144+C147+C150+C153+C156+C159+C162+C165+C168</f>
        <v>1</v>
      </c>
      <c r="D46" s="306">
        <f t="shared" ref="D46" si="17">SUM(E46:F46)</f>
        <v>58</v>
      </c>
      <c r="E46" s="306">
        <f t="shared" si="1"/>
        <v>25</v>
      </c>
      <c r="F46" s="306">
        <f t="shared" si="1"/>
        <v>33</v>
      </c>
      <c r="G46" s="306">
        <f t="shared" ref="G46" si="18">SUM(H46:I46)</f>
        <v>9</v>
      </c>
      <c r="H46" s="306">
        <f t="shared" si="3"/>
        <v>5</v>
      </c>
      <c r="I46" s="306">
        <f t="shared" si="3"/>
        <v>4</v>
      </c>
      <c r="J46" s="306">
        <f t="shared" ref="J46" si="19">SUM(K46:M46)</f>
        <v>233</v>
      </c>
      <c r="K46" s="306">
        <f t="shared" si="3"/>
        <v>76</v>
      </c>
      <c r="L46" s="306">
        <f t="shared" si="3"/>
        <v>77</v>
      </c>
      <c r="M46" s="306">
        <f t="shared" si="3"/>
        <v>80</v>
      </c>
      <c r="N46" s="306">
        <f t="shared" ref="N46" si="20">SUM(O46:P46)</f>
        <v>9176</v>
      </c>
      <c r="O46" s="306">
        <f t="shared" ref="O46" si="21">Q46+S46+U46</f>
        <v>4756</v>
      </c>
      <c r="P46" s="306">
        <f t="shared" ref="P46" si="22">R46+T46+V46</f>
        <v>4420</v>
      </c>
      <c r="Q46" s="306">
        <f t="shared" si="8"/>
        <v>1584</v>
      </c>
      <c r="R46" s="306">
        <f t="shared" si="8"/>
        <v>1495</v>
      </c>
      <c r="S46" s="306">
        <f t="shared" si="8"/>
        <v>1568</v>
      </c>
      <c r="T46" s="306">
        <f t="shared" si="8"/>
        <v>1430</v>
      </c>
      <c r="U46" s="306">
        <f t="shared" si="8"/>
        <v>1604</v>
      </c>
      <c r="V46" s="306">
        <f t="shared" si="8"/>
        <v>1495</v>
      </c>
      <c r="W46" s="306">
        <f t="shared" ref="W46" si="23">SUM(X46:Y46)</f>
        <v>3230</v>
      </c>
      <c r="X46" s="306">
        <f t="shared" si="8"/>
        <v>1706</v>
      </c>
      <c r="Y46" s="306">
        <f t="shared" si="8"/>
        <v>1524</v>
      </c>
    </row>
    <row r="47" spans="1:25" s="66" customFormat="1" ht="13.2" customHeight="1">
      <c r="A47" s="361" t="s">
        <v>92</v>
      </c>
      <c r="B47" s="362" t="s">
        <v>133</v>
      </c>
      <c r="C47" s="306">
        <v>0</v>
      </c>
      <c r="D47" s="306">
        <f t="shared" si="10"/>
        <v>0</v>
      </c>
      <c r="E47" s="306">
        <v>0</v>
      </c>
      <c r="F47" s="306">
        <v>0</v>
      </c>
      <c r="G47" s="306">
        <f t="shared" si="11"/>
        <v>0</v>
      </c>
      <c r="H47" s="306">
        <v>0</v>
      </c>
      <c r="I47" s="306">
        <v>0</v>
      </c>
      <c r="J47" s="306">
        <f t="shared" si="12"/>
        <v>0</v>
      </c>
      <c r="K47" s="306">
        <v>0</v>
      </c>
      <c r="L47" s="306">
        <v>0</v>
      </c>
      <c r="M47" s="306">
        <v>0</v>
      </c>
      <c r="N47" s="306">
        <f t="shared" si="13"/>
        <v>0</v>
      </c>
      <c r="O47" s="306">
        <f t="shared" si="14"/>
        <v>0</v>
      </c>
      <c r="P47" s="306">
        <f t="shared" si="15"/>
        <v>0</v>
      </c>
      <c r="Q47" s="306">
        <v>0</v>
      </c>
      <c r="R47" s="306">
        <v>0</v>
      </c>
      <c r="S47" s="306">
        <v>0</v>
      </c>
      <c r="T47" s="306">
        <v>0</v>
      </c>
      <c r="U47" s="306">
        <v>0</v>
      </c>
      <c r="V47" s="306">
        <v>0</v>
      </c>
      <c r="W47" s="306">
        <f t="shared" si="16"/>
        <v>0</v>
      </c>
      <c r="X47" s="306">
        <v>0</v>
      </c>
      <c r="Y47" s="306">
        <v>0</v>
      </c>
    </row>
    <row r="48" spans="1:25" s="66" customFormat="1" ht="13.2" customHeight="1">
      <c r="A48" s="361"/>
      <c r="B48" s="362" t="s">
        <v>136</v>
      </c>
      <c r="C48" s="306">
        <v>3</v>
      </c>
      <c r="D48" s="306">
        <f t="shared" si="10"/>
        <v>219</v>
      </c>
      <c r="E48" s="306">
        <v>66</v>
      </c>
      <c r="F48" s="306">
        <v>153</v>
      </c>
      <c r="G48" s="306">
        <f t="shared" si="11"/>
        <v>27</v>
      </c>
      <c r="H48" s="306">
        <v>4</v>
      </c>
      <c r="I48" s="306">
        <v>23</v>
      </c>
      <c r="J48" s="306">
        <f t="shared" si="12"/>
        <v>84</v>
      </c>
      <c r="K48" s="306">
        <v>28</v>
      </c>
      <c r="L48" s="306">
        <v>27</v>
      </c>
      <c r="M48" s="306">
        <v>29</v>
      </c>
      <c r="N48" s="306">
        <f t="shared" si="13"/>
        <v>2116</v>
      </c>
      <c r="O48" s="306">
        <f t="shared" si="14"/>
        <v>1076</v>
      </c>
      <c r="P48" s="306">
        <f t="shared" si="15"/>
        <v>1040</v>
      </c>
      <c r="Q48" s="306">
        <v>353</v>
      </c>
      <c r="R48" s="306">
        <v>340</v>
      </c>
      <c r="S48" s="306">
        <v>350</v>
      </c>
      <c r="T48" s="306">
        <v>351</v>
      </c>
      <c r="U48" s="306">
        <v>373</v>
      </c>
      <c r="V48" s="306">
        <v>349</v>
      </c>
      <c r="W48" s="306">
        <f t="shared" si="16"/>
        <v>753</v>
      </c>
      <c r="X48" s="306">
        <v>352</v>
      </c>
      <c r="Y48" s="306">
        <v>401</v>
      </c>
    </row>
    <row r="49" spans="1:25" s="66" customFormat="1" ht="13.2" customHeight="1">
      <c r="A49" s="361"/>
      <c r="B49" s="362" t="s">
        <v>135</v>
      </c>
      <c r="C49" s="306">
        <v>0</v>
      </c>
      <c r="D49" s="306">
        <f t="shared" si="10"/>
        <v>0</v>
      </c>
      <c r="E49" s="306">
        <v>0</v>
      </c>
      <c r="F49" s="306">
        <v>0</v>
      </c>
      <c r="G49" s="306">
        <f t="shared" si="11"/>
        <v>0</v>
      </c>
      <c r="H49" s="306">
        <v>0</v>
      </c>
      <c r="I49" s="306">
        <v>0</v>
      </c>
      <c r="J49" s="306">
        <f t="shared" si="12"/>
        <v>37</v>
      </c>
      <c r="K49" s="306">
        <v>12</v>
      </c>
      <c r="L49" s="306">
        <v>12</v>
      </c>
      <c r="M49" s="306">
        <v>13</v>
      </c>
      <c r="N49" s="306">
        <f t="shared" si="13"/>
        <v>1579</v>
      </c>
      <c r="O49" s="306">
        <f t="shared" si="14"/>
        <v>885</v>
      </c>
      <c r="P49" s="306">
        <f t="shared" si="15"/>
        <v>694</v>
      </c>
      <c r="Q49" s="306">
        <v>278</v>
      </c>
      <c r="R49" s="306">
        <v>235</v>
      </c>
      <c r="S49" s="306">
        <v>318</v>
      </c>
      <c r="T49" s="306">
        <v>215</v>
      </c>
      <c r="U49" s="306">
        <v>289</v>
      </c>
      <c r="V49" s="306">
        <v>244</v>
      </c>
      <c r="W49" s="306">
        <f t="shared" si="16"/>
        <v>614</v>
      </c>
      <c r="X49" s="306">
        <v>366</v>
      </c>
      <c r="Y49" s="306">
        <v>248</v>
      </c>
    </row>
    <row r="50" spans="1:25" s="66" customFormat="1" ht="13.2" customHeight="1">
      <c r="A50" s="361" t="s">
        <v>68</v>
      </c>
      <c r="B50" s="362" t="s">
        <v>133</v>
      </c>
      <c r="C50" s="306">
        <v>0</v>
      </c>
      <c r="D50" s="306">
        <f t="shared" si="10"/>
        <v>0</v>
      </c>
      <c r="E50" s="306">
        <v>0</v>
      </c>
      <c r="F50" s="306">
        <v>0</v>
      </c>
      <c r="G50" s="306">
        <f t="shared" si="11"/>
        <v>0</v>
      </c>
      <c r="H50" s="306">
        <v>0</v>
      </c>
      <c r="I50" s="306">
        <v>0</v>
      </c>
      <c r="J50" s="306">
        <f t="shared" si="12"/>
        <v>0</v>
      </c>
      <c r="K50" s="306">
        <v>0</v>
      </c>
      <c r="L50" s="306">
        <v>0</v>
      </c>
      <c r="M50" s="306">
        <v>0</v>
      </c>
      <c r="N50" s="306">
        <f t="shared" si="13"/>
        <v>0</v>
      </c>
      <c r="O50" s="306">
        <f t="shared" si="14"/>
        <v>0</v>
      </c>
      <c r="P50" s="306">
        <f t="shared" si="15"/>
        <v>0</v>
      </c>
      <c r="Q50" s="306">
        <v>0</v>
      </c>
      <c r="R50" s="306">
        <v>0</v>
      </c>
      <c r="S50" s="306">
        <v>0</v>
      </c>
      <c r="T50" s="306">
        <v>0</v>
      </c>
      <c r="U50" s="306">
        <v>0</v>
      </c>
      <c r="V50" s="306">
        <v>0</v>
      </c>
      <c r="W50" s="306">
        <f t="shared" si="16"/>
        <v>0</v>
      </c>
      <c r="X50" s="306">
        <v>0</v>
      </c>
      <c r="Y50" s="306">
        <v>0</v>
      </c>
    </row>
    <row r="51" spans="1:25" s="66" customFormat="1" ht="13.2" customHeight="1">
      <c r="A51" s="361"/>
      <c r="B51" s="362" t="s">
        <v>136</v>
      </c>
      <c r="C51" s="306">
        <v>1</v>
      </c>
      <c r="D51" s="306">
        <f t="shared" si="10"/>
        <v>25</v>
      </c>
      <c r="E51" s="306">
        <v>8</v>
      </c>
      <c r="F51" s="306">
        <v>17</v>
      </c>
      <c r="G51" s="306">
        <f t="shared" si="11"/>
        <v>6</v>
      </c>
      <c r="H51" s="306">
        <v>0</v>
      </c>
      <c r="I51" s="306">
        <v>6</v>
      </c>
      <c r="J51" s="306">
        <f t="shared" si="12"/>
        <v>10</v>
      </c>
      <c r="K51" s="306">
        <v>3</v>
      </c>
      <c r="L51" s="306">
        <v>3</v>
      </c>
      <c r="M51" s="306">
        <v>4</v>
      </c>
      <c r="N51" s="306">
        <f t="shared" si="13"/>
        <v>254</v>
      </c>
      <c r="O51" s="306">
        <f t="shared" si="14"/>
        <v>117</v>
      </c>
      <c r="P51" s="306">
        <f t="shared" si="15"/>
        <v>137</v>
      </c>
      <c r="Q51" s="306">
        <v>37</v>
      </c>
      <c r="R51" s="306">
        <v>36</v>
      </c>
      <c r="S51" s="306">
        <v>27</v>
      </c>
      <c r="T51" s="306">
        <v>55</v>
      </c>
      <c r="U51" s="306">
        <v>53</v>
      </c>
      <c r="V51" s="306">
        <v>46</v>
      </c>
      <c r="W51" s="306">
        <f t="shared" si="16"/>
        <v>103</v>
      </c>
      <c r="X51" s="306">
        <v>61</v>
      </c>
      <c r="Y51" s="306">
        <v>42</v>
      </c>
    </row>
    <row r="52" spans="1:25" s="66" customFormat="1" ht="13.2" customHeight="1">
      <c r="A52" s="361"/>
      <c r="B52" s="362" t="s">
        <v>135</v>
      </c>
      <c r="C52" s="306">
        <v>0</v>
      </c>
      <c r="D52" s="306">
        <f t="shared" si="10"/>
        <v>0</v>
      </c>
      <c r="E52" s="306">
        <v>0</v>
      </c>
      <c r="F52" s="306">
        <v>0</v>
      </c>
      <c r="G52" s="306">
        <f t="shared" si="11"/>
        <v>0</v>
      </c>
      <c r="H52" s="306">
        <v>0</v>
      </c>
      <c r="I52" s="306">
        <v>0</v>
      </c>
      <c r="J52" s="306">
        <f t="shared" si="12"/>
        <v>6</v>
      </c>
      <c r="K52" s="306">
        <v>2</v>
      </c>
      <c r="L52" s="306">
        <v>2</v>
      </c>
      <c r="M52" s="306">
        <v>2</v>
      </c>
      <c r="N52" s="306">
        <f t="shared" si="13"/>
        <v>196</v>
      </c>
      <c r="O52" s="306">
        <f t="shared" si="14"/>
        <v>118</v>
      </c>
      <c r="P52" s="306">
        <f t="shared" si="15"/>
        <v>78</v>
      </c>
      <c r="Q52" s="306">
        <v>40</v>
      </c>
      <c r="R52" s="306">
        <v>30</v>
      </c>
      <c r="S52" s="306">
        <v>38</v>
      </c>
      <c r="T52" s="306">
        <v>21</v>
      </c>
      <c r="U52" s="306">
        <v>40</v>
      </c>
      <c r="V52" s="306">
        <v>27</v>
      </c>
      <c r="W52" s="306">
        <f t="shared" si="16"/>
        <v>93</v>
      </c>
      <c r="X52" s="306">
        <v>51</v>
      </c>
      <c r="Y52" s="306">
        <v>42</v>
      </c>
    </row>
    <row r="53" spans="1:25" s="66" customFormat="1" ht="13.2" customHeight="1">
      <c r="A53" s="361" t="s">
        <v>69</v>
      </c>
      <c r="B53" s="362" t="s">
        <v>133</v>
      </c>
      <c r="C53" s="306">
        <v>0</v>
      </c>
      <c r="D53" s="306">
        <f t="shared" si="10"/>
        <v>0</v>
      </c>
      <c r="E53" s="306">
        <v>0</v>
      </c>
      <c r="F53" s="306">
        <v>0</v>
      </c>
      <c r="G53" s="306">
        <f t="shared" si="11"/>
        <v>0</v>
      </c>
      <c r="H53" s="306">
        <v>0</v>
      </c>
      <c r="I53" s="306">
        <v>0</v>
      </c>
      <c r="J53" s="306">
        <f t="shared" si="12"/>
        <v>0</v>
      </c>
      <c r="K53" s="306">
        <v>0</v>
      </c>
      <c r="L53" s="306">
        <v>0</v>
      </c>
      <c r="M53" s="306">
        <v>0</v>
      </c>
      <c r="N53" s="306">
        <f t="shared" si="13"/>
        <v>0</v>
      </c>
      <c r="O53" s="306">
        <f t="shared" si="14"/>
        <v>0</v>
      </c>
      <c r="P53" s="306">
        <f t="shared" si="15"/>
        <v>0</v>
      </c>
      <c r="Q53" s="306">
        <v>0</v>
      </c>
      <c r="R53" s="306">
        <v>0</v>
      </c>
      <c r="S53" s="306">
        <v>0</v>
      </c>
      <c r="T53" s="306">
        <v>0</v>
      </c>
      <c r="U53" s="306">
        <v>0</v>
      </c>
      <c r="V53" s="306">
        <v>0</v>
      </c>
      <c r="W53" s="306">
        <f t="shared" si="16"/>
        <v>0</v>
      </c>
      <c r="X53" s="306">
        <v>0</v>
      </c>
      <c r="Y53" s="306">
        <v>0</v>
      </c>
    </row>
    <row r="54" spans="1:25" s="66" customFormat="1" ht="13.2" customHeight="1">
      <c r="A54" s="361"/>
      <c r="B54" s="362" t="s">
        <v>136</v>
      </c>
      <c r="C54" s="306">
        <v>1</v>
      </c>
      <c r="D54" s="306">
        <f t="shared" si="10"/>
        <v>47</v>
      </c>
      <c r="E54" s="306">
        <v>14</v>
      </c>
      <c r="F54" s="306">
        <v>33</v>
      </c>
      <c r="G54" s="306">
        <f t="shared" si="11"/>
        <v>7</v>
      </c>
      <c r="H54" s="306">
        <v>1</v>
      </c>
      <c r="I54" s="306">
        <v>6</v>
      </c>
      <c r="J54" s="306">
        <f t="shared" si="12"/>
        <v>17</v>
      </c>
      <c r="K54" s="306">
        <v>5</v>
      </c>
      <c r="L54" s="306">
        <v>5</v>
      </c>
      <c r="M54" s="306">
        <v>7</v>
      </c>
      <c r="N54" s="306">
        <f t="shared" si="13"/>
        <v>374</v>
      </c>
      <c r="O54" s="306">
        <f t="shared" si="14"/>
        <v>195</v>
      </c>
      <c r="P54" s="306">
        <f t="shared" si="15"/>
        <v>179</v>
      </c>
      <c r="Q54" s="306">
        <v>59</v>
      </c>
      <c r="R54" s="306">
        <v>48</v>
      </c>
      <c r="S54" s="306">
        <v>62</v>
      </c>
      <c r="T54" s="306">
        <v>70</v>
      </c>
      <c r="U54" s="306">
        <v>74</v>
      </c>
      <c r="V54" s="306">
        <v>61</v>
      </c>
      <c r="W54" s="306">
        <f t="shared" si="16"/>
        <v>173</v>
      </c>
      <c r="X54" s="306">
        <v>95</v>
      </c>
      <c r="Y54" s="306">
        <v>78</v>
      </c>
    </row>
    <row r="55" spans="1:25" s="66" customFormat="1" ht="13.2" customHeight="1">
      <c r="A55" s="361"/>
      <c r="B55" s="362" t="s">
        <v>135</v>
      </c>
      <c r="C55" s="306">
        <v>0</v>
      </c>
      <c r="D55" s="306">
        <f t="shared" si="10"/>
        <v>0</v>
      </c>
      <c r="E55" s="306">
        <v>0</v>
      </c>
      <c r="F55" s="306">
        <v>0</v>
      </c>
      <c r="G55" s="306">
        <f t="shared" si="11"/>
        <v>0</v>
      </c>
      <c r="H55" s="306">
        <v>0</v>
      </c>
      <c r="I55" s="306">
        <v>0</v>
      </c>
      <c r="J55" s="306">
        <f t="shared" si="12"/>
        <v>0</v>
      </c>
      <c r="K55" s="306">
        <v>0</v>
      </c>
      <c r="L55" s="306">
        <v>0</v>
      </c>
      <c r="M55" s="306">
        <v>0</v>
      </c>
      <c r="N55" s="306">
        <f t="shared" si="13"/>
        <v>0</v>
      </c>
      <c r="O55" s="306">
        <f t="shared" si="14"/>
        <v>0</v>
      </c>
      <c r="P55" s="306">
        <f t="shared" si="15"/>
        <v>0</v>
      </c>
      <c r="Q55" s="306">
        <v>0</v>
      </c>
      <c r="R55" s="306">
        <v>0</v>
      </c>
      <c r="S55" s="306">
        <v>0</v>
      </c>
      <c r="T55" s="306">
        <v>0</v>
      </c>
      <c r="U55" s="306">
        <v>0</v>
      </c>
      <c r="V55" s="306">
        <v>0</v>
      </c>
      <c r="W55" s="306">
        <f t="shared" si="16"/>
        <v>0</v>
      </c>
      <c r="X55" s="306">
        <v>0</v>
      </c>
      <c r="Y55" s="306">
        <v>0</v>
      </c>
    </row>
    <row r="56" spans="1:25" s="66" customFormat="1" ht="13.2" customHeight="1">
      <c r="A56" s="361" t="s">
        <v>93</v>
      </c>
      <c r="B56" s="362" t="s">
        <v>133</v>
      </c>
      <c r="C56" s="306">
        <v>0</v>
      </c>
      <c r="D56" s="306">
        <f t="shared" si="10"/>
        <v>0</v>
      </c>
      <c r="E56" s="306">
        <v>0</v>
      </c>
      <c r="F56" s="306">
        <v>0</v>
      </c>
      <c r="G56" s="306">
        <f t="shared" si="11"/>
        <v>0</v>
      </c>
      <c r="H56" s="306">
        <v>0</v>
      </c>
      <c r="I56" s="306">
        <v>0</v>
      </c>
      <c r="J56" s="306">
        <f t="shared" si="12"/>
        <v>0</v>
      </c>
      <c r="K56" s="306">
        <v>0</v>
      </c>
      <c r="L56" s="306">
        <v>0</v>
      </c>
      <c r="M56" s="306">
        <v>0</v>
      </c>
      <c r="N56" s="306">
        <f t="shared" si="13"/>
        <v>0</v>
      </c>
      <c r="O56" s="306">
        <f t="shared" si="14"/>
        <v>0</v>
      </c>
      <c r="P56" s="306">
        <f t="shared" si="15"/>
        <v>0</v>
      </c>
      <c r="Q56" s="306">
        <v>0</v>
      </c>
      <c r="R56" s="306">
        <v>0</v>
      </c>
      <c r="S56" s="306">
        <v>0</v>
      </c>
      <c r="T56" s="306">
        <v>0</v>
      </c>
      <c r="U56" s="306">
        <v>0</v>
      </c>
      <c r="V56" s="306">
        <v>0</v>
      </c>
      <c r="W56" s="306">
        <f t="shared" si="16"/>
        <v>0</v>
      </c>
      <c r="X56" s="306">
        <v>0</v>
      </c>
      <c r="Y56" s="306">
        <v>0</v>
      </c>
    </row>
    <row r="57" spans="1:25" s="66" customFormat="1" ht="13.2" customHeight="1">
      <c r="A57" s="361"/>
      <c r="B57" s="362" t="s">
        <v>136</v>
      </c>
      <c r="C57" s="306">
        <v>1</v>
      </c>
      <c r="D57" s="306">
        <f t="shared" si="10"/>
        <v>10</v>
      </c>
      <c r="E57" s="306">
        <v>6</v>
      </c>
      <c r="F57" s="306">
        <v>4</v>
      </c>
      <c r="G57" s="306">
        <f t="shared" si="11"/>
        <v>4</v>
      </c>
      <c r="H57" s="306">
        <v>0</v>
      </c>
      <c r="I57" s="306">
        <v>4</v>
      </c>
      <c r="J57" s="306">
        <f t="shared" si="12"/>
        <v>3</v>
      </c>
      <c r="K57" s="306">
        <v>1</v>
      </c>
      <c r="L57" s="306">
        <v>1</v>
      </c>
      <c r="M57" s="306">
        <v>1</v>
      </c>
      <c r="N57" s="306">
        <f t="shared" si="13"/>
        <v>63</v>
      </c>
      <c r="O57" s="306">
        <f t="shared" si="14"/>
        <v>33</v>
      </c>
      <c r="P57" s="306">
        <f t="shared" si="15"/>
        <v>30</v>
      </c>
      <c r="Q57" s="306">
        <v>9</v>
      </c>
      <c r="R57" s="306">
        <v>8</v>
      </c>
      <c r="S57" s="306">
        <v>9</v>
      </c>
      <c r="T57" s="306">
        <v>16</v>
      </c>
      <c r="U57" s="306">
        <v>15</v>
      </c>
      <c r="V57" s="306">
        <v>6</v>
      </c>
      <c r="W57" s="306">
        <f t="shared" si="16"/>
        <v>18</v>
      </c>
      <c r="X57" s="306">
        <v>7</v>
      </c>
      <c r="Y57" s="306">
        <v>11</v>
      </c>
    </row>
    <row r="58" spans="1:25" s="66" customFormat="1" ht="13.2" customHeight="1">
      <c r="A58" s="361"/>
      <c r="B58" s="362" t="s">
        <v>135</v>
      </c>
      <c r="C58" s="306">
        <v>0</v>
      </c>
      <c r="D58" s="306">
        <f t="shared" si="10"/>
        <v>0</v>
      </c>
      <c r="E58" s="306">
        <v>0</v>
      </c>
      <c r="F58" s="306">
        <v>0</v>
      </c>
      <c r="G58" s="306">
        <f t="shared" si="11"/>
        <v>0</v>
      </c>
      <c r="H58" s="306">
        <v>0</v>
      </c>
      <c r="I58" s="306">
        <v>0</v>
      </c>
      <c r="J58" s="306">
        <f t="shared" si="12"/>
        <v>1</v>
      </c>
      <c r="K58" s="306">
        <v>0</v>
      </c>
      <c r="L58" s="306">
        <v>0</v>
      </c>
      <c r="M58" s="306">
        <v>1</v>
      </c>
      <c r="N58" s="306">
        <f t="shared" si="13"/>
        <v>12</v>
      </c>
      <c r="O58" s="306">
        <f t="shared" si="14"/>
        <v>5</v>
      </c>
      <c r="P58" s="306">
        <f t="shared" si="15"/>
        <v>7</v>
      </c>
      <c r="Q58" s="306">
        <v>0</v>
      </c>
      <c r="R58" s="306">
        <v>0</v>
      </c>
      <c r="S58" s="306">
        <v>0</v>
      </c>
      <c r="T58" s="306">
        <v>0</v>
      </c>
      <c r="U58" s="306">
        <v>5</v>
      </c>
      <c r="V58" s="306">
        <v>7</v>
      </c>
      <c r="W58" s="306">
        <f t="shared" si="16"/>
        <v>23</v>
      </c>
      <c r="X58" s="306">
        <v>11</v>
      </c>
      <c r="Y58" s="306">
        <v>12</v>
      </c>
    </row>
    <row r="59" spans="1:25" s="66" customFormat="1" ht="13.2" customHeight="1">
      <c r="A59" s="361" t="s">
        <v>94</v>
      </c>
      <c r="B59" s="362" t="s">
        <v>133</v>
      </c>
      <c r="C59" s="306">
        <v>0</v>
      </c>
      <c r="D59" s="306">
        <f t="shared" si="10"/>
        <v>0</v>
      </c>
      <c r="E59" s="306">
        <v>0</v>
      </c>
      <c r="F59" s="306">
        <v>0</v>
      </c>
      <c r="G59" s="306">
        <f t="shared" si="11"/>
        <v>0</v>
      </c>
      <c r="H59" s="306">
        <v>0</v>
      </c>
      <c r="I59" s="306">
        <v>0</v>
      </c>
      <c r="J59" s="306">
        <f t="shared" si="12"/>
        <v>0</v>
      </c>
      <c r="K59" s="306">
        <v>0</v>
      </c>
      <c r="L59" s="306">
        <v>0</v>
      </c>
      <c r="M59" s="306">
        <v>0</v>
      </c>
      <c r="N59" s="306">
        <f t="shared" si="13"/>
        <v>0</v>
      </c>
      <c r="O59" s="306">
        <f t="shared" si="14"/>
        <v>0</v>
      </c>
      <c r="P59" s="306">
        <f t="shared" si="15"/>
        <v>0</v>
      </c>
      <c r="Q59" s="306">
        <v>0</v>
      </c>
      <c r="R59" s="306">
        <v>0</v>
      </c>
      <c r="S59" s="306">
        <v>0</v>
      </c>
      <c r="T59" s="306">
        <v>0</v>
      </c>
      <c r="U59" s="306">
        <v>0</v>
      </c>
      <c r="V59" s="306">
        <v>0</v>
      </c>
      <c r="W59" s="306">
        <f t="shared" si="16"/>
        <v>0</v>
      </c>
      <c r="X59" s="306">
        <v>0</v>
      </c>
      <c r="Y59" s="306">
        <v>0</v>
      </c>
    </row>
    <row r="60" spans="1:25" s="66" customFormat="1" ht="13.2" customHeight="1">
      <c r="A60" s="361"/>
      <c r="B60" s="362" t="s">
        <v>136</v>
      </c>
      <c r="C60" s="306">
        <v>2</v>
      </c>
      <c r="D60" s="306">
        <f t="shared" si="10"/>
        <v>35</v>
      </c>
      <c r="E60" s="306">
        <v>14</v>
      </c>
      <c r="F60" s="306">
        <v>21</v>
      </c>
      <c r="G60" s="306">
        <f t="shared" si="11"/>
        <v>11</v>
      </c>
      <c r="H60" s="306">
        <v>3</v>
      </c>
      <c r="I60" s="306">
        <v>8</v>
      </c>
      <c r="J60" s="306">
        <f t="shared" si="12"/>
        <v>12</v>
      </c>
      <c r="K60" s="306">
        <v>4</v>
      </c>
      <c r="L60" s="306">
        <v>4</v>
      </c>
      <c r="M60" s="306">
        <v>4</v>
      </c>
      <c r="N60" s="306">
        <f t="shared" si="13"/>
        <v>225</v>
      </c>
      <c r="O60" s="306">
        <f t="shared" si="14"/>
        <v>115</v>
      </c>
      <c r="P60" s="306">
        <f t="shared" si="15"/>
        <v>110</v>
      </c>
      <c r="Q60" s="306">
        <v>34</v>
      </c>
      <c r="R60" s="306">
        <v>34</v>
      </c>
      <c r="S60" s="306">
        <v>41</v>
      </c>
      <c r="T60" s="306">
        <v>31</v>
      </c>
      <c r="U60" s="306">
        <v>40</v>
      </c>
      <c r="V60" s="306">
        <v>45</v>
      </c>
      <c r="W60" s="306">
        <f t="shared" si="16"/>
        <v>85</v>
      </c>
      <c r="X60" s="306">
        <v>48</v>
      </c>
      <c r="Y60" s="306">
        <v>37</v>
      </c>
    </row>
    <row r="61" spans="1:25" s="66" customFormat="1" ht="13.2" customHeight="1">
      <c r="A61" s="361"/>
      <c r="B61" s="362" t="s">
        <v>135</v>
      </c>
      <c r="C61" s="306">
        <v>0</v>
      </c>
      <c r="D61" s="306">
        <f t="shared" si="10"/>
        <v>0</v>
      </c>
      <c r="E61" s="306">
        <v>0</v>
      </c>
      <c r="F61" s="306">
        <v>0</v>
      </c>
      <c r="G61" s="306">
        <f t="shared" si="11"/>
        <v>0</v>
      </c>
      <c r="H61" s="306">
        <v>0</v>
      </c>
      <c r="I61" s="306">
        <v>0</v>
      </c>
      <c r="J61" s="306">
        <f t="shared" si="12"/>
        <v>0</v>
      </c>
      <c r="K61" s="306">
        <v>0</v>
      </c>
      <c r="L61" s="306">
        <v>0</v>
      </c>
      <c r="M61" s="306">
        <v>0</v>
      </c>
      <c r="N61" s="306">
        <f t="shared" si="13"/>
        <v>0</v>
      </c>
      <c r="O61" s="306">
        <f t="shared" si="14"/>
        <v>0</v>
      </c>
      <c r="P61" s="306">
        <f t="shared" si="15"/>
        <v>0</v>
      </c>
      <c r="Q61" s="306">
        <v>0</v>
      </c>
      <c r="R61" s="306">
        <v>0</v>
      </c>
      <c r="S61" s="306">
        <v>0</v>
      </c>
      <c r="T61" s="306">
        <v>0</v>
      </c>
      <c r="U61" s="306">
        <v>0</v>
      </c>
      <c r="V61" s="306">
        <v>0</v>
      </c>
      <c r="W61" s="306">
        <f t="shared" si="16"/>
        <v>0</v>
      </c>
      <c r="X61" s="306">
        <v>0</v>
      </c>
      <c r="Y61" s="306">
        <v>0</v>
      </c>
    </row>
    <row r="62" spans="1:25" s="66" customFormat="1" ht="13.2" customHeight="1">
      <c r="A62" s="361" t="s">
        <v>95</v>
      </c>
      <c r="B62" s="362" t="s">
        <v>133</v>
      </c>
      <c r="C62" s="306">
        <v>0</v>
      </c>
      <c r="D62" s="306">
        <f t="shared" si="10"/>
        <v>0</v>
      </c>
      <c r="E62" s="306">
        <v>0</v>
      </c>
      <c r="F62" s="306">
        <v>0</v>
      </c>
      <c r="G62" s="306">
        <f t="shared" si="11"/>
        <v>0</v>
      </c>
      <c r="H62" s="306">
        <v>0</v>
      </c>
      <c r="I62" s="306">
        <v>0</v>
      </c>
      <c r="J62" s="306">
        <f t="shared" si="12"/>
        <v>0</v>
      </c>
      <c r="K62" s="306">
        <v>0</v>
      </c>
      <c r="L62" s="306">
        <v>0</v>
      </c>
      <c r="M62" s="306">
        <v>0</v>
      </c>
      <c r="N62" s="306">
        <f t="shared" si="13"/>
        <v>0</v>
      </c>
      <c r="O62" s="306">
        <f t="shared" si="14"/>
        <v>0</v>
      </c>
      <c r="P62" s="306">
        <f t="shared" si="15"/>
        <v>0</v>
      </c>
      <c r="Q62" s="306">
        <v>0</v>
      </c>
      <c r="R62" s="306">
        <v>0</v>
      </c>
      <c r="S62" s="306">
        <v>0</v>
      </c>
      <c r="T62" s="306">
        <v>0</v>
      </c>
      <c r="U62" s="306">
        <v>0</v>
      </c>
      <c r="V62" s="306">
        <v>0</v>
      </c>
      <c r="W62" s="306">
        <f t="shared" si="16"/>
        <v>0</v>
      </c>
      <c r="X62" s="306">
        <v>0</v>
      </c>
      <c r="Y62" s="306">
        <v>0</v>
      </c>
    </row>
    <row r="63" spans="1:25" s="66" customFormat="1" ht="13.2" customHeight="1">
      <c r="A63" s="361"/>
      <c r="B63" s="362" t="s">
        <v>136</v>
      </c>
      <c r="C63" s="306">
        <v>2</v>
      </c>
      <c r="D63" s="306">
        <f t="shared" si="10"/>
        <v>50</v>
      </c>
      <c r="E63" s="306">
        <v>19</v>
      </c>
      <c r="F63" s="306">
        <v>31</v>
      </c>
      <c r="G63" s="306">
        <f t="shared" si="11"/>
        <v>11</v>
      </c>
      <c r="H63" s="306">
        <v>4</v>
      </c>
      <c r="I63" s="306">
        <v>7</v>
      </c>
      <c r="J63" s="306">
        <f t="shared" si="12"/>
        <v>18</v>
      </c>
      <c r="K63" s="306">
        <v>6</v>
      </c>
      <c r="L63" s="306">
        <v>6</v>
      </c>
      <c r="M63" s="306">
        <v>6</v>
      </c>
      <c r="N63" s="306">
        <f t="shared" si="13"/>
        <v>270</v>
      </c>
      <c r="O63" s="306">
        <f t="shared" si="14"/>
        <v>146</v>
      </c>
      <c r="P63" s="306">
        <f t="shared" si="15"/>
        <v>124</v>
      </c>
      <c r="Q63" s="306">
        <v>40</v>
      </c>
      <c r="R63" s="306">
        <v>39</v>
      </c>
      <c r="S63" s="306">
        <v>47</v>
      </c>
      <c r="T63" s="306">
        <v>35</v>
      </c>
      <c r="U63" s="306">
        <v>59</v>
      </c>
      <c r="V63" s="306">
        <v>50</v>
      </c>
      <c r="W63" s="306">
        <f t="shared" si="16"/>
        <v>130</v>
      </c>
      <c r="X63" s="306">
        <v>65</v>
      </c>
      <c r="Y63" s="306">
        <v>65</v>
      </c>
    </row>
    <row r="64" spans="1:25" s="66" customFormat="1" ht="13.2" customHeight="1">
      <c r="A64" s="361"/>
      <c r="B64" s="362" t="s">
        <v>135</v>
      </c>
      <c r="C64" s="176">
        <v>0</v>
      </c>
      <c r="D64" s="176">
        <f t="shared" si="10"/>
        <v>0</v>
      </c>
      <c r="E64" s="176">
        <v>0</v>
      </c>
      <c r="F64" s="176">
        <v>0</v>
      </c>
      <c r="G64" s="176">
        <f t="shared" si="11"/>
        <v>0</v>
      </c>
      <c r="H64" s="176">
        <v>0</v>
      </c>
      <c r="I64" s="176">
        <v>0</v>
      </c>
      <c r="J64" s="176">
        <f t="shared" si="12"/>
        <v>0</v>
      </c>
      <c r="K64" s="176">
        <v>0</v>
      </c>
      <c r="L64" s="176">
        <v>0</v>
      </c>
      <c r="M64" s="176">
        <v>0</v>
      </c>
      <c r="N64" s="176">
        <f t="shared" si="13"/>
        <v>0</v>
      </c>
      <c r="O64" s="176">
        <f t="shared" si="14"/>
        <v>0</v>
      </c>
      <c r="P64" s="176">
        <f t="shared" si="15"/>
        <v>0</v>
      </c>
      <c r="Q64" s="176">
        <v>0</v>
      </c>
      <c r="R64" s="176">
        <v>0</v>
      </c>
      <c r="S64" s="176">
        <v>0</v>
      </c>
      <c r="T64" s="176">
        <v>0</v>
      </c>
      <c r="U64" s="176">
        <v>0</v>
      </c>
      <c r="V64" s="176">
        <v>0</v>
      </c>
      <c r="W64" s="176">
        <f t="shared" si="16"/>
        <v>0</v>
      </c>
      <c r="X64" s="176">
        <v>0</v>
      </c>
      <c r="Y64" s="176">
        <v>0</v>
      </c>
    </row>
    <row r="65" spans="1:25" s="66" customFormat="1" ht="3" customHeight="1">
      <c r="A65" s="223"/>
      <c r="B65" s="224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</row>
    <row r="66" spans="1:25" s="178" customFormat="1" ht="38.1" customHeight="1">
      <c r="A66" s="467" t="s">
        <v>193</v>
      </c>
      <c r="B66" s="467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9" t="s">
        <v>194</v>
      </c>
      <c r="O66" s="470"/>
      <c r="P66" s="470"/>
      <c r="Q66" s="470"/>
      <c r="R66" s="470"/>
      <c r="S66" s="470"/>
      <c r="T66" s="470"/>
      <c r="U66" s="470"/>
      <c r="V66" s="470"/>
      <c r="W66" s="470"/>
      <c r="X66" s="470"/>
      <c r="Y66" s="470"/>
    </row>
    <row r="67" spans="1:25" s="179" customFormat="1" ht="16.95" customHeight="1" thickBot="1">
      <c r="A67" s="217"/>
      <c r="B67" s="217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21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</row>
    <row r="68" spans="1:25" s="180" customFormat="1" ht="15" customHeight="1">
      <c r="A68" s="447" t="s">
        <v>510</v>
      </c>
      <c r="B68" s="414"/>
      <c r="C68" s="392" t="s">
        <v>185</v>
      </c>
      <c r="D68" s="423" t="s">
        <v>515</v>
      </c>
      <c r="E68" s="453"/>
      <c r="F68" s="454"/>
      <c r="G68" s="423" t="s">
        <v>516</v>
      </c>
      <c r="H68" s="453"/>
      <c r="I68" s="454"/>
      <c r="J68" s="458" t="s">
        <v>517</v>
      </c>
      <c r="K68" s="453"/>
      <c r="L68" s="453"/>
      <c r="M68" s="454"/>
      <c r="N68" s="463" t="s">
        <v>181</v>
      </c>
      <c r="O68" s="464"/>
      <c r="P68" s="464"/>
      <c r="Q68" s="464"/>
      <c r="R68" s="464"/>
      <c r="S68" s="464"/>
      <c r="T68" s="464"/>
      <c r="U68" s="464"/>
      <c r="V68" s="465"/>
      <c r="W68" s="423" t="s">
        <v>186</v>
      </c>
      <c r="X68" s="424"/>
      <c r="Y68" s="424"/>
    </row>
    <row r="69" spans="1:25" s="180" customFormat="1" ht="33" customHeight="1">
      <c r="A69" s="448"/>
      <c r="B69" s="415"/>
      <c r="C69" s="452"/>
      <c r="D69" s="455"/>
      <c r="E69" s="456"/>
      <c r="F69" s="457"/>
      <c r="G69" s="455"/>
      <c r="H69" s="456"/>
      <c r="I69" s="457"/>
      <c r="J69" s="455"/>
      <c r="K69" s="456"/>
      <c r="L69" s="456"/>
      <c r="M69" s="457"/>
      <c r="N69" s="420" t="s">
        <v>4</v>
      </c>
      <c r="O69" s="436"/>
      <c r="P69" s="435"/>
      <c r="Q69" s="466" t="s">
        <v>160</v>
      </c>
      <c r="R69" s="435"/>
      <c r="S69" s="466" t="s">
        <v>191</v>
      </c>
      <c r="T69" s="435"/>
      <c r="U69" s="466" t="s">
        <v>192</v>
      </c>
      <c r="V69" s="435"/>
      <c r="W69" s="427"/>
      <c r="X69" s="428"/>
      <c r="Y69" s="428"/>
    </row>
    <row r="70" spans="1:25" s="180" customFormat="1" ht="33" customHeight="1" thickBot="1">
      <c r="A70" s="449"/>
      <c r="B70" s="450"/>
      <c r="C70" s="385"/>
      <c r="D70" s="106" t="s">
        <v>14</v>
      </c>
      <c r="E70" s="107" t="s">
        <v>12</v>
      </c>
      <c r="F70" s="107" t="s">
        <v>13</v>
      </c>
      <c r="G70" s="106" t="s">
        <v>14</v>
      </c>
      <c r="H70" s="107" t="s">
        <v>12</v>
      </c>
      <c r="I70" s="107" t="s">
        <v>13</v>
      </c>
      <c r="J70" s="106" t="s">
        <v>14</v>
      </c>
      <c r="K70" s="107" t="s">
        <v>188</v>
      </c>
      <c r="L70" s="106" t="s">
        <v>189</v>
      </c>
      <c r="M70" s="107" t="s">
        <v>190</v>
      </c>
      <c r="N70" s="107" t="s">
        <v>152</v>
      </c>
      <c r="O70" s="107" t="s">
        <v>12</v>
      </c>
      <c r="P70" s="107" t="s">
        <v>13</v>
      </c>
      <c r="Q70" s="219" t="s">
        <v>12</v>
      </c>
      <c r="R70" s="219" t="s">
        <v>13</v>
      </c>
      <c r="S70" s="219" t="s">
        <v>12</v>
      </c>
      <c r="T70" s="219" t="s">
        <v>13</v>
      </c>
      <c r="U70" s="219" t="s">
        <v>12</v>
      </c>
      <c r="V70" s="219" t="s">
        <v>13</v>
      </c>
      <c r="W70" s="106" t="s">
        <v>14</v>
      </c>
      <c r="X70" s="107" t="s">
        <v>12</v>
      </c>
      <c r="Y70" s="154" t="s">
        <v>13</v>
      </c>
    </row>
    <row r="71" spans="1:25" s="66" customFormat="1" ht="13.2" customHeight="1">
      <c r="A71" s="223" t="s">
        <v>71</v>
      </c>
      <c r="B71" s="222" t="s">
        <v>133</v>
      </c>
      <c r="C71" s="306">
        <v>0</v>
      </c>
      <c r="D71" s="306">
        <f>SUM(E71:F71)</f>
        <v>0</v>
      </c>
      <c r="E71" s="306">
        <v>0</v>
      </c>
      <c r="F71" s="306">
        <v>0</v>
      </c>
      <c r="G71" s="306">
        <f>SUM(H71:I71)</f>
        <v>0</v>
      </c>
      <c r="H71" s="306">
        <v>0</v>
      </c>
      <c r="I71" s="306">
        <v>0</v>
      </c>
      <c r="J71" s="306">
        <f>SUM(K71:M71)</f>
        <v>0</v>
      </c>
      <c r="K71" s="306">
        <v>0</v>
      </c>
      <c r="L71" s="306">
        <v>0</v>
      </c>
      <c r="M71" s="306">
        <v>0</v>
      </c>
      <c r="N71" s="306">
        <f t="shared" ref="N71:N115" si="24">SUM(O71:P71)</f>
        <v>0</v>
      </c>
      <c r="O71" s="306">
        <f>Q71+S71+U71</f>
        <v>0</v>
      </c>
      <c r="P71" s="306">
        <f>R71+T71+V71</f>
        <v>0</v>
      </c>
      <c r="Q71" s="306">
        <v>0</v>
      </c>
      <c r="R71" s="306">
        <v>0</v>
      </c>
      <c r="S71" s="306">
        <v>0</v>
      </c>
      <c r="T71" s="306">
        <v>0</v>
      </c>
      <c r="U71" s="306">
        <v>0</v>
      </c>
      <c r="V71" s="306">
        <v>0</v>
      </c>
      <c r="W71" s="306">
        <f t="shared" ref="W71:W118" si="25">SUM(X71:Y71)</f>
        <v>0</v>
      </c>
      <c r="X71" s="306">
        <v>0</v>
      </c>
      <c r="Y71" s="306">
        <v>0</v>
      </c>
    </row>
    <row r="72" spans="1:25" s="66" customFormat="1" ht="13.2" customHeight="1">
      <c r="A72" s="223"/>
      <c r="B72" s="222" t="s">
        <v>136</v>
      </c>
      <c r="C72" s="306">
        <v>1</v>
      </c>
      <c r="D72" s="306">
        <f t="shared" ref="D72:D90" si="26">SUM(E72:F72)</f>
        <v>81</v>
      </c>
      <c r="E72" s="306">
        <v>25</v>
      </c>
      <c r="F72" s="306">
        <v>56</v>
      </c>
      <c r="G72" s="306">
        <f t="shared" ref="G72:G90" si="27">SUM(H72:I72)</f>
        <v>9</v>
      </c>
      <c r="H72" s="306">
        <v>4</v>
      </c>
      <c r="I72" s="306">
        <v>5</v>
      </c>
      <c r="J72" s="306">
        <f t="shared" ref="J72:J90" si="28">SUM(K72:M72)</f>
        <v>31</v>
      </c>
      <c r="K72" s="306">
        <v>10</v>
      </c>
      <c r="L72" s="306">
        <v>10</v>
      </c>
      <c r="M72" s="306">
        <v>11</v>
      </c>
      <c r="N72" s="306">
        <f t="shared" si="24"/>
        <v>745</v>
      </c>
      <c r="O72" s="306">
        <f t="shared" ref="O72:O114" si="29">Q72+S72+U72</f>
        <v>355</v>
      </c>
      <c r="P72" s="306">
        <f t="shared" ref="P72:P114" si="30">R72+T72+V72</f>
        <v>390</v>
      </c>
      <c r="Q72" s="306">
        <v>111</v>
      </c>
      <c r="R72" s="306">
        <v>144</v>
      </c>
      <c r="S72" s="306">
        <v>123</v>
      </c>
      <c r="T72" s="306">
        <v>123</v>
      </c>
      <c r="U72" s="306">
        <v>121</v>
      </c>
      <c r="V72" s="306">
        <v>123</v>
      </c>
      <c r="W72" s="306">
        <f t="shared" si="25"/>
        <v>309</v>
      </c>
      <c r="X72" s="306">
        <v>141</v>
      </c>
      <c r="Y72" s="306">
        <v>168</v>
      </c>
    </row>
    <row r="73" spans="1:25" s="66" customFormat="1" ht="13.2" customHeight="1">
      <c r="A73" s="223"/>
      <c r="B73" s="222" t="s">
        <v>135</v>
      </c>
      <c r="C73" s="306">
        <v>0</v>
      </c>
      <c r="D73" s="306">
        <f t="shared" si="26"/>
        <v>0</v>
      </c>
      <c r="E73" s="306">
        <v>0</v>
      </c>
      <c r="F73" s="306">
        <v>0</v>
      </c>
      <c r="G73" s="306">
        <f t="shared" si="27"/>
        <v>0</v>
      </c>
      <c r="H73" s="306">
        <v>0</v>
      </c>
      <c r="I73" s="306">
        <v>0</v>
      </c>
      <c r="J73" s="306">
        <f t="shared" si="28"/>
        <v>25</v>
      </c>
      <c r="K73" s="306">
        <v>8</v>
      </c>
      <c r="L73" s="306">
        <v>8</v>
      </c>
      <c r="M73" s="306">
        <v>9</v>
      </c>
      <c r="N73" s="306">
        <f t="shared" si="24"/>
        <v>1105</v>
      </c>
      <c r="O73" s="306">
        <f t="shared" si="29"/>
        <v>591</v>
      </c>
      <c r="P73" s="306">
        <f t="shared" si="30"/>
        <v>514</v>
      </c>
      <c r="Q73" s="306">
        <v>194</v>
      </c>
      <c r="R73" s="306">
        <v>163</v>
      </c>
      <c r="S73" s="306">
        <v>168</v>
      </c>
      <c r="T73" s="306">
        <v>163</v>
      </c>
      <c r="U73" s="306">
        <v>229</v>
      </c>
      <c r="V73" s="306">
        <v>188</v>
      </c>
      <c r="W73" s="306">
        <f t="shared" si="25"/>
        <v>389</v>
      </c>
      <c r="X73" s="306">
        <v>225</v>
      </c>
      <c r="Y73" s="306">
        <v>164</v>
      </c>
    </row>
    <row r="74" spans="1:25" s="66" customFormat="1" ht="13.2" customHeight="1">
      <c r="A74" s="223" t="s">
        <v>96</v>
      </c>
      <c r="B74" s="222" t="s">
        <v>133</v>
      </c>
      <c r="C74" s="306">
        <v>0</v>
      </c>
      <c r="D74" s="306">
        <f>SUM(E74:F74)</f>
        <v>0</v>
      </c>
      <c r="E74" s="306">
        <v>0</v>
      </c>
      <c r="F74" s="306">
        <v>0</v>
      </c>
      <c r="G74" s="306">
        <f>SUM(H74:I74)</f>
        <v>0</v>
      </c>
      <c r="H74" s="306">
        <v>0</v>
      </c>
      <c r="I74" s="306">
        <v>0</v>
      </c>
      <c r="J74" s="306">
        <f>SUM(K74:M74)</f>
        <v>0</v>
      </c>
      <c r="K74" s="306">
        <v>0</v>
      </c>
      <c r="L74" s="306">
        <v>0</v>
      </c>
      <c r="M74" s="306">
        <v>0</v>
      </c>
      <c r="N74" s="306">
        <f t="shared" ref="N74" si="31">SUM(O74:P74)</f>
        <v>0</v>
      </c>
      <c r="O74" s="306">
        <f>Q74+S74+U74</f>
        <v>0</v>
      </c>
      <c r="P74" s="306">
        <f>R74+T74+V74</f>
        <v>0</v>
      </c>
      <c r="Q74" s="306">
        <v>0</v>
      </c>
      <c r="R74" s="306">
        <v>0</v>
      </c>
      <c r="S74" s="306">
        <v>0</v>
      </c>
      <c r="T74" s="306">
        <v>0</v>
      </c>
      <c r="U74" s="306">
        <v>0</v>
      </c>
      <c r="V74" s="306">
        <v>0</v>
      </c>
      <c r="W74" s="306">
        <f t="shared" ref="W74" si="32">SUM(X74:Y74)</f>
        <v>0</v>
      </c>
      <c r="X74" s="306">
        <v>0</v>
      </c>
      <c r="Y74" s="306">
        <v>0</v>
      </c>
    </row>
    <row r="75" spans="1:25" s="66" customFormat="1" ht="13.2" customHeight="1">
      <c r="A75" s="223"/>
      <c r="B75" s="222" t="s">
        <v>136</v>
      </c>
      <c r="C75" s="306">
        <v>1</v>
      </c>
      <c r="D75" s="306">
        <f t="shared" si="26"/>
        <v>36</v>
      </c>
      <c r="E75" s="306">
        <v>11</v>
      </c>
      <c r="F75" s="306">
        <v>25</v>
      </c>
      <c r="G75" s="306">
        <f t="shared" si="27"/>
        <v>7</v>
      </c>
      <c r="H75" s="306">
        <v>1</v>
      </c>
      <c r="I75" s="306">
        <v>6</v>
      </c>
      <c r="J75" s="306">
        <f t="shared" si="28"/>
        <v>14</v>
      </c>
      <c r="K75" s="306">
        <v>4</v>
      </c>
      <c r="L75" s="306">
        <v>4</v>
      </c>
      <c r="M75" s="306">
        <v>6</v>
      </c>
      <c r="N75" s="306">
        <f t="shared" si="24"/>
        <v>323</v>
      </c>
      <c r="O75" s="306">
        <f t="shared" si="29"/>
        <v>189</v>
      </c>
      <c r="P75" s="306">
        <f t="shared" si="30"/>
        <v>134</v>
      </c>
      <c r="Q75" s="306">
        <v>59</v>
      </c>
      <c r="R75" s="306">
        <v>48</v>
      </c>
      <c r="S75" s="306">
        <v>62</v>
      </c>
      <c r="T75" s="306">
        <v>42</v>
      </c>
      <c r="U75" s="306">
        <v>68</v>
      </c>
      <c r="V75" s="306">
        <v>44</v>
      </c>
      <c r="W75" s="306">
        <f t="shared" si="25"/>
        <v>136</v>
      </c>
      <c r="X75" s="306">
        <v>81</v>
      </c>
      <c r="Y75" s="306">
        <v>55</v>
      </c>
    </row>
    <row r="76" spans="1:25" s="66" customFormat="1" ht="13.2" customHeight="1">
      <c r="A76" s="223"/>
      <c r="B76" s="222" t="s">
        <v>135</v>
      </c>
      <c r="C76" s="306">
        <v>0</v>
      </c>
      <c r="D76" s="306">
        <f>SUM(E76:F76)</f>
        <v>0</v>
      </c>
      <c r="E76" s="306">
        <v>0</v>
      </c>
      <c r="F76" s="306">
        <v>0</v>
      </c>
      <c r="G76" s="306">
        <f>SUM(H76:I76)</f>
        <v>0</v>
      </c>
      <c r="H76" s="306">
        <v>0</v>
      </c>
      <c r="I76" s="306">
        <v>0</v>
      </c>
      <c r="J76" s="306">
        <f>SUM(K76:M76)</f>
        <v>0</v>
      </c>
      <c r="K76" s="306">
        <v>0</v>
      </c>
      <c r="L76" s="306">
        <v>0</v>
      </c>
      <c r="M76" s="306">
        <v>0</v>
      </c>
      <c r="N76" s="306">
        <f t="shared" si="24"/>
        <v>0</v>
      </c>
      <c r="O76" s="306">
        <f>Q76+S76+U76</f>
        <v>0</v>
      </c>
      <c r="P76" s="306">
        <f>R76+T76+V76</f>
        <v>0</v>
      </c>
      <c r="Q76" s="306">
        <v>0</v>
      </c>
      <c r="R76" s="306">
        <v>0</v>
      </c>
      <c r="S76" s="306">
        <v>0</v>
      </c>
      <c r="T76" s="306">
        <v>0</v>
      </c>
      <c r="U76" s="306">
        <v>0</v>
      </c>
      <c r="V76" s="306">
        <v>0</v>
      </c>
      <c r="W76" s="306">
        <f t="shared" si="25"/>
        <v>0</v>
      </c>
      <c r="X76" s="306">
        <v>0</v>
      </c>
      <c r="Y76" s="306">
        <v>0</v>
      </c>
    </row>
    <row r="77" spans="1:25" s="66" customFormat="1" ht="13.2" customHeight="1">
      <c r="A77" s="223" t="s">
        <v>72</v>
      </c>
      <c r="B77" s="222" t="s">
        <v>133</v>
      </c>
      <c r="C77" s="306">
        <v>0</v>
      </c>
      <c r="D77" s="306">
        <f>SUM(E77:F77)</f>
        <v>0</v>
      </c>
      <c r="E77" s="306">
        <v>0</v>
      </c>
      <c r="F77" s="306">
        <v>0</v>
      </c>
      <c r="G77" s="306">
        <f>SUM(H77:I77)</f>
        <v>0</v>
      </c>
      <c r="H77" s="306">
        <v>0</v>
      </c>
      <c r="I77" s="306">
        <v>0</v>
      </c>
      <c r="J77" s="306">
        <f>SUM(K77:M77)</f>
        <v>0</v>
      </c>
      <c r="K77" s="306">
        <v>0</v>
      </c>
      <c r="L77" s="306">
        <v>0</v>
      </c>
      <c r="M77" s="306">
        <v>0</v>
      </c>
      <c r="N77" s="306">
        <f t="shared" ref="N77" si="33">SUM(O77:P77)</f>
        <v>0</v>
      </c>
      <c r="O77" s="306">
        <f>Q77+S77+U77</f>
        <v>0</v>
      </c>
      <c r="P77" s="306">
        <f>R77+T77+V77</f>
        <v>0</v>
      </c>
      <c r="Q77" s="306">
        <v>0</v>
      </c>
      <c r="R77" s="306">
        <v>0</v>
      </c>
      <c r="S77" s="306">
        <v>0</v>
      </c>
      <c r="T77" s="306">
        <v>0</v>
      </c>
      <c r="U77" s="306">
        <v>0</v>
      </c>
      <c r="V77" s="306">
        <v>0</v>
      </c>
      <c r="W77" s="306">
        <f t="shared" ref="W77" si="34">SUM(X77:Y77)</f>
        <v>0</v>
      </c>
      <c r="X77" s="306">
        <v>0</v>
      </c>
      <c r="Y77" s="306">
        <v>0</v>
      </c>
    </row>
    <row r="78" spans="1:25" s="66" customFormat="1" ht="13.2" customHeight="1">
      <c r="A78" s="223"/>
      <c r="B78" s="222" t="s">
        <v>136</v>
      </c>
      <c r="C78" s="306">
        <v>1</v>
      </c>
      <c r="D78" s="306">
        <f t="shared" si="26"/>
        <v>54</v>
      </c>
      <c r="E78" s="306">
        <v>17</v>
      </c>
      <c r="F78" s="306">
        <v>37</v>
      </c>
      <c r="G78" s="306">
        <f t="shared" si="27"/>
        <v>8</v>
      </c>
      <c r="H78" s="306">
        <v>1</v>
      </c>
      <c r="I78" s="306">
        <v>7</v>
      </c>
      <c r="J78" s="306">
        <f t="shared" si="28"/>
        <v>21</v>
      </c>
      <c r="K78" s="306">
        <v>6</v>
      </c>
      <c r="L78" s="306">
        <v>6</v>
      </c>
      <c r="M78" s="306">
        <v>9</v>
      </c>
      <c r="N78" s="306">
        <f t="shared" si="24"/>
        <v>465</v>
      </c>
      <c r="O78" s="306">
        <f t="shared" si="29"/>
        <v>244</v>
      </c>
      <c r="P78" s="306">
        <f t="shared" si="30"/>
        <v>221</v>
      </c>
      <c r="Q78" s="306">
        <v>75</v>
      </c>
      <c r="R78" s="306">
        <v>68</v>
      </c>
      <c r="S78" s="306">
        <v>69</v>
      </c>
      <c r="T78" s="306">
        <v>67</v>
      </c>
      <c r="U78" s="306">
        <v>100</v>
      </c>
      <c r="V78" s="306">
        <v>86</v>
      </c>
      <c r="W78" s="306">
        <f t="shared" si="25"/>
        <v>150</v>
      </c>
      <c r="X78" s="306">
        <v>76</v>
      </c>
      <c r="Y78" s="306">
        <v>74</v>
      </c>
    </row>
    <row r="79" spans="1:25" s="66" customFormat="1" ht="13.2" customHeight="1">
      <c r="A79" s="223"/>
      <c r="B79" s="222" t="s">
        <v>135</v>
      </c>
      <c r="C79" s="306">
        <v>0</v>
      </c>
      <c r="D79" s="306">
        <f>SUM(E79:F79)</f>
        <v>0</v>
      </c>
      <c r="E79" s="306">
        <v>0</v>
      </c>
      <c r="F79" s="306">
        <v>0</v>
      </c>
      <c r="G79" s="306">
        <f>SUM(H79:I79)</f>
        <v>0</v>
      </c>
      <c r="H79" s="306">
        <v>0</v>
      </c>
      <c r="I79" s="306">
        <v>0</v>
      </c>
      <c r="J79" s="306">
        <f>SUM(K79:M79)</f>
        <v>0</v>
      </c>
      <c r="K79" s="306">
        <v>0</v>
      </c>
      <c r="L79" s="306">
        <v>0</v>
      </c>
      <c r="M79" s="306">
        <v>0</v>
      </c>
      <c r="N79" s="306">
        <f t="shared" si="24"/>
        <v>0</v>
      </c>
      <c r="O79" s="306">
        <f>Q79+S79+U79</f>
        <v>0</v>
      </c>
      <c r="P79" s="306">
        <f>R79+T79+V79</f>
        <v>0</v>
      </c>
      <c r="Q79" s="306">
        <v>0</v>
      </c>
      <c r="R79" s="306">
        <v>0</v>
      </c>
      <c r="S79" s="306">
        <v>0</v>
      </c>
      <c r="T79" s="306">
        <v>0</v>
      </c>
      <c r="U79" s="306">
        <v>0</v>
      </c>
      <c r="V79" s="306">
        <v>0</v>
      </c>
      <c r="W79" s="306">
        <f t="shared" si="25"/>
        <v>0</v>
      </c>
      <c r="X79" s="306">
        <v>0</v>
      </c>
      <c r="Y79" s="306">
        <v>0</v>
      </c>
    </row>
    <row r="80" spans="1:25" s="66" customFormat="1" ht="13.2" customHeight="1">
      <c r="A80" s="223" t="s">
        <v>73</v>
      </c>
      <c r="B80" s="222" t="s">
        <v>133</v>
      </c>
      <c r="C80" s="306">
        <v>0</v>
      </c>
      <c r="D80" s="306">
        <f>SUM(E80:F80)</f>
        <v>0</v>
      </c>
      <c r="E80" s="306">
        <v>0</v>
      </c>
      <c r="F80" s="306">
        <v>0</v>
      </c>
      <c r="G80" s="306">
        <f>SUM(H80:I80)</f>
        <v>0</v>
      </c>
      <c r="H80" s="306">
        <v>0</v>
      </c>
      <c r="I80" s="306">
        <v>0</v>
      </c>
      <c r="J80" s="306">
        <f>SUM(K80:M80)</f>
        <v>0</v>
      </c>
      <c r="K80" s="306">
        <v>0</v>
      </c>
      <c r="L80" s="306">
        <v>0</v>
      </c>
      <c r="M80" s="306">
        <v>0</v>
      </c>
      <c r="N80" s="306">
        <f t="shared" ref="N80" si="35">SUM(O80:P80)</f>
        <v>0</v>
      </c>
      <c r="O80" s="306">
        <f>Q80+S80+U80</f>
        <v>0</v>
      </c>
      <c r="P80" s="306">
        <f>R80+T80+V80</f>
        <v>0</v>
      </c>
      <c r="Q80" s="306">
        <v>0</v>
      </c>
      <c r="R80" s="306">
        <v>0</v>
      </c>
      <c r="S80" s="306">
        <v>0</v>
      </c>
      <c r="T80" s="306">
        <v>0</v>
      </c>
      <c r="U80" s="306">
        <v>0</v>
      </c>
      <c r="V80" s="306">
        <v>0</v>
      </c>
      <c r="W80" s="306">
        <f t="shared" ref="W80" si="36">SUM(X80:Y80)</f>
        <v>0</v>
      </c>
      <c r="X80" s="306">
        <v>0</v>
      </c>
      <c r="Y80" s="306">
        <v>0</v>
      </c>
    </row>
    <row r="81" spans="1:25" s="66" customFormat="1" ht="13.2" customHeight="1">
      <c r="A81" s="223"/>
      <c r="B81" s="222" t="s">
        <v>136</v>
      </c>
      <c r="C81" s="306">
        <v>1</v>
      </c>
      <c r="D81" s="306">
        <f t="shared" si="26"/>
        <v>18</v>
      </c>
      <c r="E81" s="306">
        <v>4</v>
      </c>
      <c r="F81" s="306">
        <v>14</v>
      </c>
      <c r="G81" s="306">
        <f t="shared" si="27"/>
        <v>6</v>
      </c>
      <c r="H81" s="306">
        <v>1</v>
      </c>
      <c r="I81" s="306">
        <v>5</v>
      </c>
      <c r="J81" s="306">
        <f t="shared" si="28"/>
        <v>7</v>
      </c>
      <c r="K81" s="306">
        <v>2</v>
      </c>
      <c r="L81" s="306">
        <v>3</v>
      </c>
      <c r="M81" s="306">
        <v>2</v>
      </c>
      <c r="N81" s="306">
        <f t="shared" si="24"/>
        <v>150</v>
      </c>
      <c r="O81" s="306">
        <f t="shared" si="29"/>
        <v>86</v>
      </c>
      <c r="P81" s="306">
        <f t="shared" si="30"/>
        <v>64</v>
      </c>
      <c r="Q81" s="306">
        <v>23</v>
      </c>
      <c r="R81" s="306">
        <v>20</v>
      </c>
      <c r="S81" s="306">
        <v>32</v>
      </c>
      <c r="T81" s="306">
        <v>25</v>
      </c>
      <c r="U81" s="306">
        <v>31</v>
      </c>
      <c r="V81" s="306">
        <v>19</v>
      </c>
      <c r="W81" s="306">
        <f t="shared" si="25"/>
        <v>58</v>
      </c>
      <c r="X81" s="306">
        <v>34</v>
      </c>
      <c r="Y81" s="306">
        <v>24</v>
      </c>
    </row>
    <row r="82" spans="1:25" s="66" customFormat="1" ht="13.2" customHeight="1">
      <c r="A82" s="223"/>
      <c r="B82" s="222" t="s">
        <v>135</v>
      </c>
      <c r="C82" s="306">
        <v>0</v>
      </c>
      <c r="D82" s="306">
        <f>SUM(E82:F82)</f>
        <v>0</v>
      </c>
      <c r="E82" s="306">
        <v>0</v>
      </c>
      <c r="F82" s="306">
        <v>0</v>
      </c>
      <c r="G82" s="306">
        <f>SUM(H82:I82)</f>
        <v>0</v>
      </c>
      <c r="H82" s="306">
        <v>0</v>
      </c>
      <c r="I82" s="306">
        <v>0</v>
      </c>
      <c r="J82" s="306">
        <f>SUM(K82:M82)</f>
        <v>0</v>
      </c>
      <c r="K82" s="306">
        <v>0</v>
      </c>
      <c r="L82" s="306">
        <v>0</v>
      </c>
      <c r="M82" s="306">
        <v>0</v>
      </c>
      <c r="N82" s="306">
        <f t="shared" si="24"/>
        <v>0</v>
      </c>
      <c r="O82" s="306">
        <f>Q82+S82+U82</f>
        <v>0</v>
      </c>
      <c r="P82" s="306">
        <f>R82+T82+V82</f>
        <v>0</v>
      </c>
      <c r="Q82" s="306">
        <v>0</v>
      </c>
      <c r="R82" s="306">
        <v>0</v>
      </c>
      <c r="S82" s="306">
        <v>0</v>
      </c>
      <c r="T82" s="306">
        <v>0</v>
      </c>
      <c r="U82" s="306">
        <v>0</v>
      </c>
      <c r="V82" s="306">
        <v>0</v>
      </c>
      <c r="W82" s="306">
        <f t="shared" si="25"/>
        <v>0</v>
      </c>
      <c r="X82" s="306">
        <v>0</v>
      </c>
      <c r="Y82" s="306">
        <v>0</v>
      </c>
    </row>
    <row r="83" spans="1:25" s="66" customFormat="1" ht="13.2" customHeight="1">
      <c r="A83" s="223" t="s">
        <v>74</v>
      </c>
      <c r="B83" s="222" t="s">
        <v>133</v>
      </c>
      <c r="C83" s="306">
        <v>0</v>
      </c>
      <c r="D83" s="306">
        <f>SUM(E83:F83)</f>
        <v>0</v>
      </c>
      <c r="E83" s="306">
        <v>0</v>
      </c>
      <c r="F83" s="306">
        <v>0</v>
      </c>
      <c r="G83" s="306">
        <f>SUM(H83:I83)</f>
        <v>0</v>
      </c>
      <c r="H83" s="306">
        <v>0</v>
      </c>
      <c r="I83" s="306">
        <v>0</v>
      </c>
      <c r="J83" s="306">
        <f>SUM(K83:M83)</f>
        <v>0</v>
      </c>
      <c r="K83" s="306">
        <v>0</v>
      </c>
      <c r="L83" s="306">
        <v>0</v>
      </c>
      <c r="M83" s="306">
        <v>0</v>
      </c>
      <c r="N83" s="306">
        <f t="shared" ref="N83" si="37">SUM(O83:P83)</f>
        <v>0</v>
      </c>
      <c r="O83" s="306">
        <f>Q83+S83+U83</f>
        <v>0</v>
      </c>
      <c r="P83" s="306">
        <f>R83+T83+V83</f>
        <v>0</v>
      </c>
      <c r="Q83" s="306">
        <v>0</v>
      </c>
      <c r="R83" s="306">
        <v>0</v>
      </c>
      <c r="S83" s="306">
        <v>0</v>
      </c>
      <c r="T83" s="306">
        <v>0</v>
      </c>
      <c r="U83" s="306">
        <v>0</v>
      </c>
      <c r="V83" s="306">
        <v>0</v>
      </c>
      <c r="W83" s="306">
        <f t="shared" ref="W83" si="38">SUM(X83:Y83)</f>
        <v>0</v>
      </c>
      <c r="X83" s="306">
        <v>0</v>
      </c>
      <c r="Y83" s="306">
        <v>0</v>
      </c>
    </row>
    <row r="84" spans="1:25" s="66" customFormat="1" ht="13.2" customHeight="1">
      <c r="A84" s="223"/>
      <c r="B84" s="222" t="s">
        <v>136</v>
      </c>
      <c r="C84" s="306">
        <v>1</v>
      </c>
      <c r="D84" s="306">
        <f t="shared" si="26"/>
        <v>18</v>
      </c>
      <c r="E84" s="306">
        <v>10</v>
      </c>
      <c r="F84" s="306">
        <v>8</v>
      </c>
      <c r="G84" s="306">
        <f t="shared" si="27"/>
        <v>6</v>
      </c>
      <c r="H84" s="306">
        <v>2</v>
      </c>
      <c r="I84" s="306">
        <v>4</v>
      </c>
      <c r="J84" s="306">
        <f t="shared" si="28"/>
        <v>6</v>
      </c>
      <c r="K84" s="306">
        <v>2</v>
      </c>
      <c r="L84" s="306">
        <v>2</v>
      </c>
      <c r="M84" s="306">
        <v>2</v>
      </c>
      <c r="N84" s="306">
        <f t="shared" si="24"/>
        <v>132</v>
      </c>
      <c r="O84" s="306">
        <f t="shared" si="29"/>
        <v>73</v>
      </c>
      <c r="P84" s="306">
        <f t="shared" si="30"/>
        <v>59</v>
      </c>
      <c r="Q84" s="306">
        <v>16</v>
      </c>
      <c r="R84" s="306">
        <v>19</v>
      </c>
      <c r="S84" s="306">
        <v>25</v>
      </c>
      <c r="T84" s="306">
        <v>21</v>
      </c>
      <c r="U84" s="306">
        <v>32</v>
      </c>
      <c r="V84" s="306">
        <v>19</v>
      </c>
      <c r="W84" s="306">
        <f t="shared" si="25"/>
        <v>52</v>
      </c>
      <c r="X84" s="306">
        <v>30</v>
      </c>
      <c r="Y84" s="306">
        <v>22</v>
      </c>
    </row>
    <row r="85" spans="1:25" s="66" customFormat="1" ht="13.2" customHeight="1">
      <c r="A85" s="223"/>
      <c r="B85" s="222" t="s">
        <v>135</v>
      </c>
      <c r="C85" s="306">
        <v>0</v>
      </c>
      <c r="D85" s="306">
        <f>SUM(E85:F85)</f>
        <v>0</v>
      </c>
      <c r="E85" s="306">
        <v>0</v>
      </c>
      <c r="F85" s="306">
        <v>0</v>
      </c>
      <c r="G85" s="306">
        <f>SUM(H85:I85)</f>
        <v>0</v>
      </c>
      <c r="H85" s="306">
        <v>0</v>
      </c>
      <c r="I85" s="306">
        <v>0</v>
      </c>
      <c r="J85" s="306">
        <f>SUM(K85:M85)</f>
        <v>0</v>
      </c>
      <c r="K85" s="306">
        <v>0</v>
      </c>
      <c r="L85" s="306">
        <v>0</v>
      </c>
      <c r="M85" s="306">
        <v>0</v>
      </c>
      <c r="N85" s="306">
        <f t="shared" si="24"/>
        <v>0</v>
      </c>
      <c r="O85" s="306">
        <f>Q85+S85+U85</f>
        <v>0</v>
      </c>
      <c r="P85" s="306">
        <f>R85+T85+V85</f>
        <v>0</v>
      </c>
      <c r="Q85" s="306">
        <v>0</v>
      </c>
      <c r="R85" s="306">
        <v>0</v>
      </c>
      <c r="S85" s="306">
        <v>0</v>
      </c>
      <c r="T85" s="306">
        <v>0</v>
      </c>
      <c r="U85" s="306">
        <v>0</v>
      </c>
      <c r="V85" s="306">
        <v>0</v>
      </c>
      <c r="W85" s="306">
        <f t="shared" si="25"/>
        <v>0</v>
      </c>
      <c r="X85" s="306">
        <v>0</v>
      </c>
      <c r="Y85" s="306">
        <v>0</v>
      </c>
    </row>
    <row r="86" spans="1:25" s="66" customFormat="1" ht="13.2" customHeight="1">
      <c r="A86" s="223" t="s">
        <v>75</v>
      </c>
      <c r="B86" s="222" t="s">
        <v>133</v>
      </c>
      <c r="C86" s="306">
        <v>0</v>
      </c>
      <c r="D86" s="306">
        <f>SUM(E86:F86)</f>
        <v>0</v>
      </c>
      <c r="E86" s="306">
        <v>0</v>
      </c>
      <c r="F86" s="306">
        <v>0</v>
      </c>
      <c r="G86" s="306">
        <f>SUM(H86:I86)</f>
        <v>0</v>
      </c>
      <c r="H86" s="306">
        <v>0</v>
      </c>
      <c r="I86" s="306">
        <v>0</v>
      </c>
      <c r="J86" s="306">
        <f>SUM(K86:M86)</f>
        <v>0</v>
      </c>
      <c r="K86" s="306">
        <v>0</v>
      </c>
      <c r="L86" s="306">
        <v>0</v>
      </c>
      <c r="M86" s="306">
        <v>0</v>
      </c>
      <c r="N86" s="306">
        <f t="shared" ref="N86" si="39">SUM(O86:P86)</f>
        <v>0</v>
      </c>
      <c r="O86" s="306">
        <f>Q86+S86+U86</f>
        <v>0</v>
      </c>
      <c r="P86" s="306">
        <f>R86+T86+V86</f>
        <v>0</v>
      </c>
      <c r="Q86" s="306">
        <v>0</v>
      </c>
      <c r="R86" s="306">
        <v>0</v>
      </c>
      <c r="S86" s="306">
        <v>0</v>
      </c>
      <c r="T86" s="306">
        <v>0</v>
      </c>
      <c r="U86" s="306">
        <v>0</v>
      </c>
      <c r="V86" s="306">
        <v>0</v>
      </c>
      <c r="W86" s="306">
        <f t="shared" ref="W86" si="40">SUM(X86:Y86)</f>
        <v>0</v>
      </c>
      <c r="X86" s="306">
        <v>0</v>
      </c>
      <c r="Y86" s="306">
        <v>0</v>
      </c>
    </row>
    <row r="87" spans="1:25" s="66" customFormat="1" ht="13.2" customHeight="1">
      <c r="A87" s="223"/>
      <c r="B87" s="222" t="s">
        <v>136</v>
      </c>
      <c r="C87" s="306">
        <v>2</v>
      </c>
      <c r="D87" s="306">
        <f t="shared" si="26"/>
        <v>129</v>
      </c>
      <c r="E87" s="306">
        <v>48</v>
      </c>
      <c r="F87" s="306">
        <v>81</v>
      </c>
      <c r="G87" s="306">
        <f t="shared" si="27"/>
        <v>15</v>
      </c>
      <c r="H87" s="306">
        <v>3</v>
      </c>
      <c r="I87" s="306">
        <v>12</v>
      </c>
      <c r="J87" s="306">
        <f t="shared" si="28"/>
        <v>50</v>
      </c>
      <c r="K87" s="306">
        <v>16</v>
      </c>
      <c r="L87" s="306">
        <v>16</v>
      </c>
      <c r="M87" s="306">
        <v>18</v>
      </c>
      <c r="N87" s="306">
        <f t="shared" si="24"/>
        <v>1218</v>
      </c>
      <c r="O87" s="306">
        <f t="shared" si="29"/>
        <v>620</v>
      </c>
      <c r="P87" s="306">
        <f t="shared" si="30"/>
        <v>598</v>
      </c>
      <c r="Q87" s="306">
        <v>205</v>
      </c>
      <c r="R87" s="306">
        <v>224</v>
      </c>
      <c r="S87" s="306">
        <v>197</v>
      </c>
      <c r="T87" s="306">
        <v>197</v>
      </c>
      <c r="U87" s="306">
        <v>218</v>
      </c>
      <c r="V87" s="306">
        <v>177</v>
      </c>
      <c r="W87" s="306">
        <f t="shared" si="25"/>
        <v>418</v>
      </c>
      <c r="X87" s="306">
        <v>223</v>
      </c>
      <c r="Y87" s="306">
        <v>195</v>
      </c>
    </row>
    <row r="88" spans="1:25" s="66" customFormat="1" ht="13.2" customHeight="1">
      <c r="A88" s="223"/>
      <c r="B88" s="222" t="s">
        <v>135</v>
      </c>
      <c r="C88" s="306">
        <v>0</v>
      </c>
      <c r="D88" s="306">
        <f>SUM(E88:F88)</f>
        <v>0</v>
      </c>
      <c r="E88" s="306">
        <v>0</v>
      </c>
      <c r="F88" s="306">
        <v>0</v>
      </c>
      <c r="G88" s="306">
        <f>SUM(H88:I88)</f>
        <v>0</v>
      </c>
      <c r="H88" s="306">
        <v>0</v>
      </c>
      <c r="I88" s="306">
        <v>0</v>
      </c>
      <c r="J88" s="306">
        <f>SUM(K88:M88)</f>
        <v>0</v>
      </c>
      <c r="K88" s="306">
        <v>0</v>
      </c>
      <c r="L88" s="306">
        <v>0</v>
      </c>
      <c r="M88" s="306">
        <v>0</v>
      </c>
      <c r="N88" s="306">
        <f t="shared" si="24"/>
        <v>0</v>
      </c>
      <c r="O88" s="306">
        <f>Q88+S88+U88</f>
        <v>0</v>
      </c>
      <c r="P88" s="306">
        <f>R88+T88+V88</f>
        <v>0</v>
      </c>
      <c r="Q88" s="306">
        <v>0</v>
      </c>
      <c r="R88" s="306">
        <v>0</v>
      </c>
      <c r="S88" s="306">
        <v>0</v>
      </c>
      <c r="T88" s="306">
        <v>0</v>
      </c>
      <c r="U88" s="306">
        <v>0</v>
      </c>
      <c r="V88" s="306">
        <v>0</v>
      </c>
      <c r="W88" s="306">
        <f t="shared" si="25"/>
        <v>0</v>
      </c>
      <c r="X88" s="306">
        <v>0</v>
      </c>
      <c r="Y88" s="306">
        <v>0</v>
      </c>
    </row>
    <row r="89" spans="1:25" s="66" customFormat="1" ht="13.2" customHeight="1">
      <c r="A89" s="223" t="s">
        <v>97</v>
      </c>
      <c r="B89" s="222" t="s">
        <v>133</v>
      </c>
      <c r="C89" s="306">
        <v>0</v>
      </c>
      <c r="D89" s="306">
        <f>SUM(E89:F89)</f>
        <v>0</v>
      </c>
      <c r="E89" s="306">
        <v>0</v>
      </c>
      <c r="F89" s="306">
        <v>0</v>
      </c>
      <c r="G89" s="306">
        <f>SUM(H89:I89)</f>
        <v>0</v>
      </c>
      <c r="H89" s="306">
        <v>0</v>
      </c>
      <c r="I89" s="306">
        <v>0</v>
      </c>
      <c r="J89" s="306">
        <f>SUM(K89:M89)</f>
        <v>0</v>
      </c>
      <c r="K89" s="306">
        <v>0</v>
      </c>
      <c r="L89" s="306">
        <v>0</v>
      </c>
      <c r="M89" s="306">
        <v>0</v>
      </c>
      <c r="N89" s="306">
        <f t="shared" ref="N89" si="41">SUM(O89:P89)</f>
        <v>0</v>
      </c>
      <c r="O89" s="306">
        <f>Q89+S89+U89</f>
        <v>0</v>
      </c>
      <c r="P89" s="306">
        <f>R89+T89+V89</f>
        <v>0</v>
      </c>
      <c r="Q89" s="306">
        <v>0</v>
      </c>
      <c r="R89" s="306">
        <v>0</v>
      </c>
      <c r="S89" s="306">
        <v>0</v>
      </c>
      <c r="T89" s="306">
        <v>0</v>
      </c>
      <c r="U89" s="306">
        <v>0</v>
      </c>
      <c r="V89" s="306">
        <v>0</v>
      </c>
      <c r="W89" s="306">
        <f t="shared" ref="W89" si="42">SUM(X89:Y89)</f>
        <v>0</v>
      </c>
      <c r="X89" s="306">
        <v>0</v>
      </c>
      <c r="Y89" s="306">
        <v>0</v>
      </c>
    </row>
    <row r="90" spans="1:25" s="66" customFormat="1" ht="13.2" customHeight="1">
      <c r="A90" s="223"/>
      <c r="B90" s="222" t="s">
        <v>136</v>
      </c>
      <c r="C90" s="306">
        <v>1</v>
      </c>
      <c r="D90" s="306">
        <f t="shared" si="26"/>
        <v>37</v>
      </c>
      <c r="E90" s="306">
        <v>11</v>
      </c>
      <c r="F90" s="306">
        <v>26</v>
      </c>
      <c r="G90" s="306">
        <f t="shared" si="27"/>
        <v>7</v>
      </c>
      <c r="H90" s="306">
        <v>1</v>
      </c>
      <c r="I90" s="306">
        <v>6</v>
      </c>
      <c r="J90" s="306">
        <f t="shared" si="28"/>
        <v>13</v>
      </c>
      <c r="K90" s="306">
        <v>4</v>
      </c>
      <c r="L90" s="306">
        <v>4</v>
      </c>
      <c r="M90" s="306">
        <v>5</v>
      </c>
      <c r="N90" s="306">
        <f t="shared" si="24"/>
        <v>266</v>
      </c>
      <c r="O90" s="306">
        <f t="shared" si="29"/>
        <v>138</v>
      </c>
      <c r="P90" s="306">
        <f t="shared" si="30"/>
        <v>128</v>
      </c>
      <c r="Q90" s="306">
        <v>45</v>
      </c>
      <c r="R90" s="306">
        <v>27</v>
      </c>
      <c r="S90" s="306">
        <v>43</v>
      </c>
      <c r="T90" s="306">
        <v>45</v>
      </c>
      <c r="U90" s="306">
        <v>50</v>
      </c>
      <c r="V90" s="306">
        <v>56</v>
      </c>
      <c r="W90" s="306">
        <f t="shared" si="25"/>
        <v>86</v>
      </c>
      <c r="X90" s="306">
        <v>43</v>
      </c>
      <c r="Y90" s="306">
        <v>43</v>
      </c>
    </row>
    <row r="91" spans="1:25" s="66" customFormat="1" ht="13.2" customHeight="1">
      <c r="A91" s="220"/>
      <c r="B91" s="222" t="s">
        <v>135</v>
      </c>
      <c r="C91" s="306">
        <v>0</v>
      </c>
      <c r="D91" s="306">
        <f>SUM(E91:F91)</f>
        <v>0</v>
      </c>
      <c r="E91" s="306">
        <v>0</v>
      </c>
      <c r="F91" s="306">
        <v>0</v>
      </c>
      <c r="G91" s="306">
        <f>SUM(H91:I91)</f>
        <v>0</v>
      </c>
      <c r="H91" s="306">
        <v>0</v>
      </c>
      <c r="I91" s="306">
        <v>0</v>
      </c>
      <c r="J91" s="306">
        <f>SUM(K91:M91)</f>
        <v>0</v>
      </c>
      <c r="K91" s="306">
        <v>0</v>
      </c>
      <c r="L91" s="306">
        <v>0</v>
      </c>
      <c r="M91" s="306">
        <v>0</v>
      </c>
      <c r="N91" s="306">
        <f t="shared" si="24"/>
        <v>0</v>
      </c>
      <c r="O91" s="306">
        <f>Q91+S91+U91</f>
        <v>0</v>
      </c>
      <c r="P91" s="306">
        <f>R91+T91+V91</f>
        <v>0</v>
      </c>
      <c r="Q91" s="306">
        <v>0</v>
      </c>
      <c r="R91" s="306">
        <v>0</v>
      </c>
      <c r="S91" s="306">
        <v>0</v>
      </c>
      <c r="T91" s="306">
        <v>0</v>
      </c>
      <c r="U91" s="306">
        <v>0</v>
      </c>
      <c r="V91" s="306">
        <v>0</v>
      </c>
      <c r="W91" s="306">
        <f t="shared" si="25"/>
        <v>0</v>
      </c>
      <c r="X91" s="306">
        <v>0</v>
      </c>
      <c r="Y91" s="306">
        <v>0</v>
      </c>
    </row>
    <row r="92" spans="1:25" s="66" customFormat="1" ht="13.2" customHeight="1">
      <c r="A92" s="220" t="s">
        <v>98</v>
      </c>
      <c r="B92" s="222" t="s">
        <v>133</v>
      </c>
      <c r="C92" s="306">
        <v>0</v>
      </c>
      <c r="D92" s="306">
        <f>SUM(E92:F92)</f>
        <v>0</v>
      </c>
      <c r="E92" s="306">
        <v>0</v>
      </c>
      <c r="F92" s="306">
        <v>0</v>
      </c>
      <c r="G92" s="306">
        <f>SUM(H92:I92)</f>
        <v>0</v>
      </c>
      <c r="H92" s="306">
        <v>0</v>
      </c>
      <c r="I92" s="306">
        <v>0</v>
      </c>
      <c r="J92" s="306">
        <f>SUM(K92:M92)</f>
        <v>0</v>
      </c>
      <c r="K92" s="306">
        <v>0</v>
      </c>
      <c r="L92" s="306">
        <v>0</v>
      </c>
      <c r="M92" s="306">
        <v>0</v>
      </c>
      <c r="N92" s="306">
        <f t="shared" ref="N92" si="43">SUM(O92:P92)</f>
        <v>0</v>
      </c>
      <c r="O92" s="306">
        <f>Q92+S92+U92</f>
        <v>0</v>
      </c>
      <c r="P92" s="306">
        <f>R92+T92+V92</f>
        <v>0</v>
      </c>
      <c r="Q92" s="306">
        <v>0</v>
      </c>
      <c r="R92" s="306">
        <v>0</v>
      </c>
      <c r="S92" s="306">
        <v>0</v>
      </c>
      <c r="T92" s="306">
        <v>0</v>
      </c>
      <c r="U92" s="306">
        <v>0</v>
      </c>
      <c r="V92" s="306">
        <v>0</v>
      </c>
      <c r="W92" s="306">
        <f t="shared" ref="W92" si="44">SUM(X92:Y92)</f>
        <v>0</v>
      </c>
      <c r="X92" s="306">
        <v>0</v>
      </c>
      <c r="Y92" s="306">
        <v>0</v>
      </c>
    </row>
    <row r="93" spans="1:25" s="66" customFormat="1" ht="13.2" customHeight="1">
      <c r="A93" s="220"/>
      <c r="B93" s="222" t="s">
        <v>136</v>
      </c>
      <c r="C93" s="306">
        <v>1</v>
      </c>
      <c r="D93" s="306">
        <f t="shared" ref="D93:D118" si="45">SUM(E93:F93)</f>
        <v>28</v>
      </c>
      <c r="E93" s="306">
        <v>6</v>
      </c>
      <c r="F93" s="306">
        <v>22</v>
      </c>
      <c r="G93" s="306">
        <f t="shared" ref="G93:G118" si="46">SUM(H93:I93)</f>
        <v>6</v>
      </c>
      <c r="H93" s="306">
        <v>1</v>
      </c>
      <c r="I93" s="306">
        <v>5</v>
      </c>
      <c r="J93" s="306">
        <f t="shared" ref="J93:J118" si="47">SUM(K93:M93)</f>
        <v>10</v>
      </c>
      <c r="K93" s="306">
        <v>3</v>
      </c>
      <c r="L93" s="306">
        <v>4</v>
      </c>
      <c r="M93" s="306">
        <v>3</v>
      </c>
      <c r="N93" s="306">
        <f t="shared" si="24"/>
        <v>244</v>
      </c>
      <c r="O93" s="306">
        <f t="shared" si="29"/>
        <v>126</v>
      </c>
      <c r="P93" s="306">
        <f t="shared" si="30"/>
        <v>118</v>
      </c>
      <c r="Q93" s="306">
        <v>38</v>
      </c>
      <c r="R93" s="306">
        <v>29</v>
      </c>
      <c r="S93" s="306">
        <v>42</v>
      </c>
      <c r="T93" s="306">
        <v>48</v>
      </c>
      <c r="U93" s="306">
        <v>46</v>
      </c>
      <c r="V93" s="306">
        <v>41</v>
      </c>
      <c r="W93" s="306">
        <f t="shared" si="25"/>
        <v>72</v>
      </c>
      <c r="X93" s="306">
        <v>35</v>
      </c>
      <c r="Y93" s="306">
        <v>37</v>
      </c>
    </row>
    <row r="94" spans="1:25" s="363" customFormat="1" ht="16.2">
      <c r="A94" s="220"/>
      <c r="B94" s="222" t="s">
        <v>112</v>
      </c>
      <c r="C94" s="306">
        <v>0</v>
      </c>
      <c r="D94" s="306">
        <f t="shared" si="45"/>
        <v>0</v>
      </c>
      <c r="E94" s="306">
        <v>0</v>
      </c>
      <c r="F94" s="306">
        <v>0</v>
      </c>
      <c r="G94" s="306">
        <f t="shared" si="46"/>
        <v>0</v>
      </c>
      <c r="H94" s="306">
        <v>0</v>
      </c>
      <c r="I94" s="306">
        <v>0</v>
      </c>
      <c r="J94" s="306">
        <f t="shared" si="47"/>
        <v>30</v>
      </c>
      <c r="K94" s="306">
        <v>10</v>
      </c>
      <c r="L94" s="306">
        <v>10</v>
      </c>
      <c r="M94" s="306">
        <v>10</v>
      </c>
      <c r="N94" s="306">
        <f t="shared" si="24"/>
        <v>1374</v>
      </c>
      <c r="O94" s="306">
        <f t="shared" si="29"/>
        <v>830</v>
      </c>
      <c r="P94" s="306">
        <f t="shared" si="30"/>
        <v>544</v>
      </c>
      <c r="Q94" s="306">
        <v>287</v>
      </c>
      <c r="R94" s="306">
        <v>196</v>
      </c>
      <c r="S94" s="306">
        <v>271</v>
      </c>
      <c r="T94" s="306">
        <v>181</v>
      </c>
      <c r="U94" s="306">
        <v>272</v>
      </c>
      <c r="V94" s="306">
        <v>167</v>
      </c>
      <c r="W94" s="306">
        <f t="shared" si="25"/>
        <v>445</v>
      </c>
      <c r="X94" s="306">
        <v>264</v>
      </c>
      <c r="Y94" s="306">
        <v>181</v>
      </c>
    </row>
    <row r="95" spans="1:25" s="66" customFormat="1" ht="13.2" customHeight="1">
      <c r="A95" s="220" t="s">
        <v>76</v>
      </c>
      <c r="B95" s="222" t="s">
        <v>133</v>
      </c>
      <c r="C95" s="306">
        <v>0</v>
      </c>
      <c r="D95" s="306">
        <f>SUM(E95:F95)</f>
        <v>0</v>
      </c>
      <c r="E95" s="306">
        <v>0</v>
      </c>
      <c r="F95" s="306">
        <v>0</v>
      </c>
      <c r="G95" s="306">
        <f>SUM(H95:I95)</f>
        <v>0</v>
      </c>
      <c r="H95" s="306">
        <v>0</v>
      </c>
      <c r="I95" s="306">
        <v>0</v>
      </c>
      <c r="J95" s="306">
        <f>SUM(K95:M95)</f>
        <v>0</v>
      </c>
      <c r="K95" s="306">
        <v>0</v>
      </c>
      <c r="L95" s="306">
        <v>0</v>
      </c>
      <c r="M95" s="306">
        <v>0</v>
      </c>
      <c r="N95" s="306">
        <f t="shared" ref="N95" si="48">SUM(O95:P95)</f>
        <v>0</v>
      </c>
      <c r="O95" s="306">
        <f>Q95+S95+U95</f>
        <v>0</v>
      </c>
      <c r="P95" s="306">
        <f>R95+T95+V95</f>
        <v>0</v>
      </c>
      <c r="Q95" s="306">
        <v>0</v>
      </c>
      <c r="R95" s="306">
        <v>0</v>
      </c>
      <c r="S95" s="306">
        <v>0</v>
      </c>
      <c r="T95" s="306">
        <v>0</v>
      </c>
      <c r="U95" s="306">
        <v>0</v>
      </c>
      <c r="V95" s="306">
        <v>0</v>
      </c>
      <c r="W95" s="306">
        <f t="shared" ref="W95" si="49">SUM(X95:Y95)</f>
        <v>0</v>
      </c>
      <c r="X95" s="306">
        <v>0</v>
      </c>
      <c r="Y95" s="306">
        <v>0</v>
      </c>
    </row>
    <row r="96" spans="1:25" s="66" customFormat="1" ht="13.2" customHeight="1">
      <c r="A96" s="220"/>
      <c r="B96" s="222" t="s">
        <v>136</v>
      </c>
      <c r="C96" s="306">
        <v>2</v>
      </c>
      <c r="D96" s="306">
        <f t="shared" si="45"/>
        <v>24</v>
      </c>
      <c r="E96" s="306">
        <v>8</v>
      </c>
      <c r="F96" s="306">
        <v>16</v>
      </c>
      <c r="G96" s="306">
        <f t="shared" si="46"/>
        <v>8</v>
      </c>
      <c r="H96" s="306">
        <v>4</v>
      </c>
      <c r="I96" s="306">
        <v>4</v>
      </c>
      <c r="J96" s="306">
        <f t="shared" si="47"/>
        <v>8</v>
      </c>
      <c r="K96" s="306">
        <v>2</v>
      </c>
      <c r="L96" s="306">
        <v>3</v>
      </c>
      <c r="M96" s="306">
        <v>3</v>
      </c>
      <c r="N96" s="306">
        <f t="shared" si="24"/>
        <v>111</v>
      </c>
      <c r="O96" s="306">
        <f t="shared" si="29"/>
        <v>57</v>
      </c>
      <c r="P96" s="306">
        <f t="shared" si="30"/>
        <v>54</v>
      </c>
      <c r="Q96" s="306">
        <v>16</v>
      </c>
      <c r="R96" s="306">
        <v>12</v>
      </c>
      <c r="S96" s="306">
        <v>21</v>
      </c>
      <c r="T96" s="306">
        <v>14</v>
      </c>
      <c r="U96" s="306">
        <v>20</v>
      </c>
      <c r="V96" s="306">
        <v>28</v>
      </c>
      <c r="W96" s="306">
        <f t="shared" si="25"/>
        <v>47</v>
      </c>
      <c r="X96" s="306">
        <v>21</v>
      </c>
      <c r="Y96" s="306">
        <v>26</v>
      </c>
    </row>
    <row r="97" spans="1:25" s="66" customFormat="1" ht="13.2" customHeight="1">
      <c r="A97" s="220"/>
      <c r="B97" s="222" t="s">
        <v>135</v>
      </c>
      <c r="C97" s="306">
        <v>1</v>
      </c>
      <c r="D97" s="306">
        <f t="shared" si="45"/>
        <v>58</v>
      </c>
      <c r="E97" s="306">
        <v>25</v>
      </c>
      <c r="F97" s="306">
        <v>33</v>
      </c>
      <c r="G97" s="306">
        <f t="shared" si="46"/>
        <v>9</v>
      </c>
      <c r="H97" s="306">
        <v>5</v>
      </c>
      <c r="I97" s="306">
        <v>4</v>
      </c>
      <c r="J97" s="306">
        <f t="shared" si="47"/>
        <v>27</v>
      </c>
      <c r="K97" s="306">
        <v>9</v>
      </c>
      <c r="L97" s="306">
        <v>9</v>
      </c>
      <c r="M97" s="306">
        <v>9</v>
      </c>
      <c r="N97" s="306">
        <f t="shared" si="24"/>
        <v>934</v>
      </c>
      <c r="O97" s="306">
        <f t="shared" si="29"/>
        <v>473</v>
      </c>
      <c r="P97" s="306">
        <f t="shared" si="30"/>
        <v>461</v>
      </c>
      <c r="Q97" s="306">
        <v>164</v>
      </c>
      <c r="R97" s="306">
        <v>151</v>
      </c>
      <c r="S97" s="306">
        <v>156</v>
      </c>
      <c r="T97" s="306">
        <v>155</v>
      </c>
      <c r="U97" s="306">
        <v>153</v>
      </c>
      <c r="V97" s="306">
        <v>155</v>
      </c>
      <c r="W97" s="306">
        <f t="shared" si="25"/>
        <v>303</v>
      </c>
      <c r="X97" s="306">
        <v>171</v>
      </c>
      <c r="Y97" s="306">
        <v>132</v>
      </c>
    </row>
    <row r="98" spans="1:25" s="66" customFormat="1" ht="13.2" customHeight="1">
      <c r="A98" s="220" t="s">
        <v>99</v>
      </c>
      <c r="B98" s="222" t="s">
        <v>133</v>
      </c>
      <c r="C98" s="306">
        <v>0</v>
      </c>
      <c r="D98" s="306">
        <f>SUM(E98:F98)</f>
        <v>0</v>
      </c>
      <c r="E98" s="306">
        <v>0</v>
      </c>
      <c r="F98" s="306">
        <v>0</v>
      </c>
      <c r="G98" s="306">
        <f>SUM(H98:I98)</f>
        <v>0</v>
      </c>
      <c r="H98" s="306">
        <v>0</v>
      </c>
      <c r="I98" s="306">
        <v>0</v>
      </c>
      <c r="J98" s="306">
        <f>SUM(K98:M98)</f>
        <v>0</v>
      </c>
      <c r="K98" s="306">
        <v>0</v>
      </c>
      <c r="L98" s="306">
        <v>0</v>
      </c>
      <c r="M98" s="306">
        <v>0</v>
      </c>
      <c r="N98" s="306">
        <f t="shared" ref="N98" si="50">SUM(O98:P98)</f>
        <v>0</v>
      </c>
      <c r="O98" s="306">
        <f>Q98+S98+U98</f>
        <v>0</v>
      </c>
      <c r="P98" s="306">
        <f>R98+T98+V98</f>
        <v>0</v>
      </c>
      <c r="Q98" s="306">
        <v>0</v>
      </c>
      <c r="R98" s="306">
        <v>0</v>
      </c>
      <c r="S98" s="306">
        <v>0</v>
      </c>
      <c r="T98" s="306">
        <v>0</v>
      </c>
      <c r="U98" s="306">
        <v>0</v>
      </c>
      <c r="V98" s="306">
        <v>0</v>
      </c>
      <c r="W98" s="306">
        <f t="shared" ref="W98" si="51">SUM(X98:Y98)</f>
        <v>0</v>
      </c>
      <c r="X98" s="306">
        <v>0</v>
      </c>
      <c r="Y98" s="306">
        <v>0</v>
      </c>
    </row>
    <row r="99" spans="1:25" s="66" customFormat="1" ht="13.2" customHeight="1">
      <c r="A99" s="220"/>
      <c r="B99" s="222" t="s">
        <v>136</v>
      </c>
      <c r="C99" s="306">
        <v>1</v>
      </c>
      <c r="D99" s="306">
        <f t="shared" si="45"/>
        <v>18</v>
      </c>
      <c r="E99" s="306">
        <v>8</v>
      </c>
      <c r="F99" s="306">
        <v>10</v>
      </c>
      <c r="G99" s="306">
        <f t="shared" si="46"/>
        <v>5</v>
      </c>
      <c r="H99" s="306">
        <v>0</v>
      </c>
      <c r="I99" s="306">
        <v>5</v>
      </c>
      <c r="J99" s="306">
        <f t="shared" si="47"/>
        <v>5</v>
      </c>
      <c r="K99" s="306">
        <v>1</v>
      </c>
      <c r="L99" s="306">
        <v>2</v>
      </c>
      <c r="M99" s="306">
        <v>2</v>
      </c>
      <c r="N99" s="306">
        <f t="shared" si="24"/>
        <v>103</v>
      </c>
      <c r="O99" s="306">
        <f t="shared" si="29"/>
        <v>55</v>
      </c>
      <c r="P99" s="306">
        <f t="shared" si="30"/>
        <v>48</v>
      </c>
      <c r="Q99" s="306">
        <v>12</v>
      </c>
      <c r="R99" s="306">
        <v>13</v>
      </c>
      <c r="S99" s="306">
        <v>20</v>
      </c>
      <c r="T99" s="306">
        <v>16</v>
      </c>
      <c r="U99" s="306">
        <v>23</v>
      </c>
      <c r="V99" s="306">
        <v>19</v>
      </c>
      <c r="W99" s="306">
        <f t="shared" si="25"/>
        <v>42</v>
      </c>
      <c r="X99" s="306">
        <v>18</v>
      </c>
      <c r="Y99" s="306">
        <v>24</v>
      </c>
    </row>
    <row r="100" spans="1:25" s="66" customFormat="1" ht="13.2" customHeight="1">
      <c r="A100" s="223"/>
      <c r="B100" s="222" t="s">
        <v>135</v>
      </c>
      <c r="C100" s="306">
        <v>0</v>
      </c>
      <c r="D100" s="306">
        <f>SUM(E100:F100)</f>
        <v>0</v>
      </c>
      <c r="E100" s="306">
        <v>0</v>
      </c>
      <c r="F100" s="306">
        <v>0</v>
      </c>
      <c r="G100" s="306">
        <f>SUM(H100:I100)</f>
        <v>0</v>
      </c>
      <c r="H100" s="306">
        <v>0</v>
      </c>
      <c r="I100" s="306">
        <v>0</v>
      </c>
      <c r="J100" s="306">
        <f>SUM(K100:M100)</f>
        <v>0</v>
      </c>
      <c r="K100" s="306">
        <v>0</v>
      </c>
      <c r="L100" s="306">
        <v>0</v>
      </c>
      <c r="M100" s="306">
        <v>0</v>
      </c>
      <c r="N100" s="306">
        <f t="shared" si="24"/>
        <v>0</v>
      </c>
      <c r="O100" s="306">
        <f>Q100+S100+U100</f>
        <v>0</v>
      </c>
      <c r="P100" s="306">
        <f>R100+T100+V100</f>
        <v>0</v>
      </c>
      <c r="Q100" s="306">
        <v>0</v>
      </c>
      <c r="R100" s="306">
        <v>0</v>
      </c>
      <c r="S100" s="306">
        <v>0</v>
      </c>
      <c r="T100" s="306">
        <v>0</v>
      </c>
      <c r="U100" s="306">
        <v>0</v>
      </c>
      <c r="V100" s="306">
        <v>0</v>
      </c>
      <c r="W100" s="306">
        <f t="shared" si="25"/>
        <v>0</v>
      </c>
      <c r="X100" s="306">
        <v>0</v>
      </c>
      <c r="Y100" s="306">
        <v>0</v>
      </c>
    </row>
    <row r="101" spans="1:25" s="66" customFormat="1" ht="13.2" customHeight="1">
      <c r="A101" s="223" t="s">
        <v>77</v>
      </c>
      <c r="B101" s="222" t="s">
        <v>133</v>
      </c>
      <c r="C101" s="306">
        <v>0</v>
      </c>
      <c r="D101" s="306">
        <f>SUM(E101:F101)</f>
        <v>0</v>
      </c>
      <c r="E101" s="306">
        <v>0</v>
      </c>
      <c r="F101" s="306">
        <v>0</v>
      </c>
      <c r="G101" s="306">
        <f>SUM(H101:I101)</f>
        <v>0</v>
      </c>
      <c r="H101" s="306">
        <v>0</v>
      </c>
      <c r="I101" s="306">
        <v>0</v>
      </c>
      <c r="J101" s="306">
        <f>SUM(K101:M101)</f>
        <v>0</v>
      </c>
      <c r="K101" s="306">
        <v>0</v>
      </c>
      <c r="L101" s="306">
        <v>0</v>
      </c>
      <c r="M101" s="306">
        <v>0</v>
      </c>
      <c r="N101" s="306">
        <f t="shared" ref="N101" si="52">SUM(O101:P101)</f>
        <v>0</v>
      </c>
      <c r="O101" s="306">
        <f>Q101+S101+U101</f>
        <v>0</v>
      </c>
      <c r="P101" s="306">
        <f>R101+T101+V101</f>
        <v>0</v>
      </c>
      <c r="Q101" s="306">
        <v>0</v>
      </c>
      <c r="R101" s="306">
        <v>0</v>
      </c>
      <c r="S101" s="306">
        <v>0</v>
      </c>
      <c r="T101" s="306">
        <v>0</v>
      </c>
      <c r="U101" s="306">
        <v>0</v>
      </c>
      <c r="V101" s="306">
        <v>0</v>
      </c>
      <c r="W101" s="306">
        <f t="shared" ref="W101" si="53">SUM(X101:Y101)</f>
        <v>0</v>
      </c>
      <c r="X101" s="306">
        <v>0</v>
      </c>
      <c r="Y101" s="306">
        <v>0</v>
      </c>
    </row>
    <row r="102" spans="1:25" s="66" customFormat="1" ht="13.2" customHeight="1">
      <c r="A102" s="223"/>
      <c r="B102" s="222" t="s">
        <v>136</v>
      </c>
      <c r="C102" s="306">
        <v>1</v>
      </c>
      <c r="D102" s="306">
        <f t="shared" si="45"/>
        <v>15</v>
      </c>
      <c r="E102" s="306">
        <v>8</v>
      </c>
      <c r="F102" s="306">
        <v>7</v>
      </c>
      <c r="G102" s="306">
        <f t="shared" si="46"/>
        <v>4</v>
      </c>
      <c r="H102" s="306">
        <v>0</v>
      </c>
      <c r="I102" s="306">
        <v>4</v>
      </c>
      <c r="J102" s="306">
        <f t="shared" si="47"/>
        <v>5</v>
      </c>
      <c r="K102" s="306">
        <v>1</v>
      </c>
      <c r="L102" s="306">
        <v>2</v>
      </c>
      <c r="M102" s="306">
        <v>2</v>
      </c>
      <c r="N102" s="306">
        <f t="shared" si="24"/>
        <v>104</v>
      </c>
      <c r="O102" s="306">
        <f t="shared" si="29"/>
        <v>56</v>
      </c>
      <c r="P102" s="306">
        <f t="shared" si="30"/>
        <v>48</v>
      </c>
      <c r="Q102" s="306">
        <v>17</v>
      </c>
      <c r="R102" s="306">
        <v>12</v>
      </c>
      <c r="S102" s="306">
        <v>16</v>
      </c>
      <c r="T102" s="306">
        <v>21</v>
      </c>
      <c r="U102" s="306">
        <v>23</v>
      </c>
      <c r="V102" s="306">
        <v>15</v>
      </c>
      <c r="W102" s="306">
        <f t="shared" si="25"/>
        <v>57</v>
      </c>
      <c r="X102" s="306">
        <v>26</v>
      </c>
      <c r="Y102" s="306">
        <v>31</v>
      </c>
    </row>
    <row r="103" spans="1:25" s="66" customFormat="1" ht="13.2" customHeight="1">
      <c r="A103" s="220"/>
      <c r="B103" s="222" t="s">
        <v>135</v>
      </c>
      <c r="C103" s="306">
        <v>0</v>
      </c>
      <c r="D103" s="306">
        <f>SUM(E103:F103)</f>
        <v>0</v>
      </c>
      <c r="E103" s="306">
        <v>0</v>
      </c>
      <c r="F103" s="306">
        <v>0</v>
      </c>
      <c r="G103" s="306">
        <f>SUM(H103:I103)</f>
        <v>0</v>
      </c>
      <c r="H103" s="306">
        <v>0</v>
      </c>
      <c r="I103" s="306">
        <v>0</v>
      </c>
      <c r="J103" s="306">
        <f>SUM(K103:M103)</f>
        <v>0</v>
      </c>
      <c r="K103" s="306">
        <v>0</v>
      </c>
      <c r="L103" s="306">
        <v>0</v>
      </c>
      <c r="M103" s="306">
        <v>0</v>
      </c>
      <c r="N103" s="306">
        <f t="shared" si="24"/>
        <v>0</v>
      </c>
      <c r="O103" s="306">
        <f>Q103+S103+U103</f>
        <v>0</v>
      </c>
      <c r="P103" s="306">
        <f>R103+T103+V103</f>
        <v>0</v>
      </c>
      <c r="Q103" s="306">
        <v>0</v>
      </c>
      <c r="R103" s="306">
        <v>0</v>
      </c>
      <c r="S103" s="306">
        <v>0</v>
      </c>
      <c r="T103" s="306">
        <v>0</v>
      </c>
      <c r="U103" s="306">
        <v>0</v>
      </c>
      <c r="V103" s="306">
        <v>0</v>
      </c>
      <c r="W103" s="306">
        <f t="shared" si="25"/>
        <v>0</v>
      </c>
      <c r="X103" s="306">
        <v>0</v>
      </c>
      <c r="Y103" s="306">
        <v>0</v>
      </c>
    </row>
    <row r="104" spans="1:25" s="66" customFormat="1" ht="13.2" customHeight="1">
      <c r="A104" s="220" t="s">
        <v>100</v>
      </c>
      <c r="B104" s="222" t="s">
        <v>133</v>
      </c>
      <c r="C104" s="306">
        <v>0</v>
      </c>
      <c r="D104" s="306">
        <f>SUM(E104:F104)</f>
        <v>0</v>
      </c>
      <c r="E104" s="306">
        <v>0</v>
      </c>
      <c r="F104" s="306">
        <v>0</v>
      </c>
      <c r="G104" s="306">
        <f>SUM(H104:I104)</f>
        <v>0</v>
      </c>
      <c r="H104" s="306">
        <v>0</v>
      </c>
      <c r="I104" s="306">
        <v>0</v>
      </c>
      <c r="J104" s="306">
        <f>SUM(K104:M104)</f>
        <v>0</v>
      </c>
      <c r="K104" s="306">
        <v>0</v>
      </c>
      <c r="L104" s="306">
        <v>0</v>
      </c>
      <c r="M104" s="306">
        <v>0</v>
      </c>
      <c r="N104" s="306">
        <f t="shared" ref="N104" si="54">SUM(O104:P104)</f>
        <v>0</v>
      </c>
      <c r="O104" s="306">
        <f>Q104+S104+U104</f>
        <v>0</v>
      </c>
      <c r="P104" s="306">
        <f>R104+T104+V104</f>
        <v>0</v>
      </c>
      <c r="Q104" s="306">
        <v>0</v>
      </c>
      <c r="R104" s="306">
        <v>0</v>
      </c>
      <c r="S104" s="306">
        <v>0</v>
      </c>
      <c r="T104" s="306">
        <v>0</v>
      </c>
      <c r="U104" s="306">
        <v>0</v>
      </c>
      <c r="V104" s="306">
        <v>0</v>
      </c>
      <c r="W104" s="306">
        <f t="shared" ref="W104" si="55">SUM(X104:Y104)</f>
        <v>0</v>
      </c>
      <c r="X104" s="306">
        <v>0</v>
      </c>
      <c r="Y104" s="306">
        <v>0</v>
      </c>
    </row>
    <row r="105" spans="1:25" s="363" customFormat="1" ht="16.2">
      <c r="A105" s="220"/>
      <c r="B105" s="222" t="s">
        <v>136</v>
      </c>
      <c r="C105" s="306">
        <v>1</v>
      </c>
      <c r="D105" s="306">
        <f t="shared" si="45"/>
        <v>78</v>
      </c>
      <c r="E105" s="306">
        <v>23</v>
      </c>
      <c r="F105" s="306">
        <v>55</v>
      </c>
      <c r="G105" s="306">
        <f t="shared" si="46"/>
        <v>9</v>
      </c>
      <c r="H105" s="306">
        <v>3</v>
      </c>
      <c r="I105" s="306">
        <v>6</v>
      </c>
      <c r="J105" s="306">
        <f t="shared" si="47"/>
        <v>33</v>
      </c>
      <c r="K105" s="306">
        <v>10</v>
      </c>
      <c r="L105" s="306">
        <v>11</v>
      </c>
      <c r="M105" s="306">
        <v>12</v>
      </c>
      <c r="N105" s="306">
        <f t="shared" si="24"/>
        <v>770</v>
      </c>
      <c r="O105" s="306">
        <f t="shared" si="29"/>
        <v>412</v>
      </c>
      <c r="P105" s="306">
        <f t="shared" si="30"/>
        <v>358</v>
      </c>
      <c r="Q105" s="306">
        <v>132</v>
      </c>
      <c r="R105" s="306">
        <v>120</v>
      </c>
      <c r="S105" s="306">
        <v>131</v>
      </c>
      <c r="T105" s="306">
        <v>125</v>
      </c>
      <c r="U105" s="306">
        <v>149</v>
      </c>
      <c r="V105" s="306">
        <v>113</v>
      </c>
      <c r="W105" s="306">
        <f t="shared" si="25"/>
        <v>250</v>
      </c>
      <c r="X105" s="306">
        <v>136</v>
      </c>
      <c r="Y105" s="306">
        <v>114</v>
      </c>
    </row>
    <row r="106" spans="1:25" s="66" customFormat="1" ht="13.2" customHeight="1">
      <c r="A106" s="220"/>
      <c r="B106" s="222" t="s">
        <v>135</v>
      </c>
      <c r="C106" s="306">
        <v>0</v>
      </c>
      <c r="D106" s="306">
        <f>SUM(E106:F106)</f>
        <v>0</v>
      </c>
      <c r="E106" s="306">
        <v>0</v>
      </c>
      <c r="F106" s="306">
        <v>0</v>
      </c>
      <c r="G106" s="306">
        <f>SUM(H106:I106)</f>
        <v>0</v>
      </c>
      <c r="H106" s="306">
        <v>0</v>
      </c>
      <c r="I106" s="306">
        <v>0</v>
      </c>
      <c r="J106" s="306">
        <f>SUM(K106:M106)</f>
        <v>0</v>
      </c>
      <c r="K106" s="306">
        <v>0</v>
      </c>
      <c r="L106" s="306">
        <v>0</v>
      </c>
      <c r="M106" s="306">
        <v>0</v>
      </c>
      <c r="N106" s="306">
        <f t="shared" si="24"/>
        <v>0</v>
      </c>
      <c r="O106" s="306">
        <f>Q106+S106+U106</f>
        <v>0</v>
      </c>
      <c r="P106" s="306">
        <f>R106+T106+V106</f>
        <v>0</v>
      </c>
      <c r="Q106" s="306">
        <v>0</v>
      </c>
      <c r="R106" s="306">
        <v>0</v>
      </c>
      <c r="S106" s="306">
        <v>0</v>
      </c>
      <c r="T106" s="306">
        <v>0</v>
      </c>
      <c r="U106" s="306">
        <v>0</v>
      </c>
      <c r="V106" s="306">
        <v>0</v>
      </c>
      <c r="W106" s="306">
        <f t="shared" si="25"/>
        <v>0</v>
      </c>
      <c r="X106" s="306">
        <v>0</v>
      </c>
      <c r="Y106" s="306">
        <v>0</v>
      </c>
    </row>
    <row r="107" spans="1:25" s="66" customFormat="1" ht="13.2" customHeight="1">
      <c r="A107" s="220" t="s">
        <v>78</v>
      </c>
      <c r="B107" s="222" t="s">
        <v>133</v>
      </c>
      <c r="C107" s="306">
        <v>0</v>
      </c>
      <c r="D107" s="306">
        <f>SUM(E107:F107)</f>
        <v>0</v>
      </c>
      <c r="E107" s="306">
        <v>0</v>
      </c>
      <c r="F107" s="306">
        <v>0</v>
      </c>
      <c r="G107" s="306">
        <f>SUM(H107:I107)</f>
        <v>0</v>
      </c>
      <c r="H107" s="306">
        <v>0</v>
      </c>
      <c r="I107" s="306">
        <v>0</v>
      </c>
      <c r="J107" s="306">
        <f>SUM(K107:M107)</f>
        <v>0</v>
      </c>
      <c r="K107" s="306">
        <v>0</v>
      </c>
      <c r="L107" s="306">
        <v>0</v>
      </c>
      <c r="M107" s="306">
        <v>0</v>
      </c>
      <c r="N107" s="306">
        <f t="shared" ref="N107" si="56">SUM(O107:P107)</f>
        <v>0</v>
      </c>
      <c r="O107" s="306">
        <f>Q107+S107+U107</f>
        <v>0</v>
      </c>
      <c r="P107" s="306">
        <f>R107+T107+V107</f>
        <v>0</v>
      </c>
      <c r="Q107" s="306">
        <v>0</v>
      </c>
      <c r="R107" s="306">
        <v>0</v>
      </c>
      <c r="S107" s="306">
        <v>0</v>
      </c>
      <c r="T107" s="306">
        <v>0</v>
      </c>
      <c r="U107" s="306">
        <v>0</v>
      </c>
      <c r="V107" s="306">
        <v>0</v>
      </c>
      <c r="W107" s="306">
        <f t="shared" ref="W107" si="57">SUM(X107:Y107)</f>
        <v>0</v>
      </c>
      <c r="X107" s="306">
        <v>0</v>
      </c>
      <c r="Y107" s="306">
        <v>0</v>
      </c>
    </row>
    <row r="108" spans="1:25" s="363" customFormat="1" ht="16.2">
      <c r="A108" s="220"/>
      <c r="B108" s="222" t="s">
        <v>136</v>
      </c>
      <c r="C108" s="306">
        <v>1</v>
      </c>
      <c r="D108" s="306">
        <f t="shared" si="45"/>
        <v>62</v>
      </c>
      <c r="E108" s="306">
        <v>17</v>
      </c>
      <c r="F108" s="306">
        <v>45</v>
      </c>
      <c r="G108" s="306">
        <f t="shared" si="46"/>
        <v>9</v>
      </c>
      <c r="H108" s="306">
        <v>3</v>
      </c>
      <c r="I108" s="306">
        <v>6</v>
      </c>
      <c r="J108" s="306">
        <f t="shared" si="47"/>
        <v>25</v>
      </c>
      <c r="K108" s="306">
        <v>8</v>
      </c>
      <c r="L108" s="306">
        <v>9</v>
      </c>
      <c r="M108" s="306">
        <v>8</v>
      </c>
      <c r="N108" s="306">
        <f t="shared" si="24"/>
        <v>642</v>
      </c>
      <c r="O108" s="306">
        <f t="shared" si="29"/>
        <v>333</v>
      </c>
      <c r="P108" s="306">
        <f t="shared" si="30"/>
        <v>309</v>
      </c>
      <c r="Q108" s="306">
        <v>100</v>
      </c>
      <c r="R108" s="306">
        <v>96</v>
      </c>
      <c r="S108" s="306">
        <v>108</v>
      </c>
      <c r="T108" s="306">
        <v>121</v>
      </c>
      <c r="U108" s="306">
        <v>125</v>
      </c>
      <c r="V108" s="306">
        <v>92</v>
      </c>
      <c r="W108" s="306">
        <f t="shared" si="25"/>
        <v>199</v>
      </c>
      <c r="X108" s="306">
        <v>96</v>
      </c>
      <c r="Y108" s="306">
        <v>103</v>
      </c>
    </row>
    <row r="109" spans="1:25" s="66" customFormat="1" ht="13.2" customHeight="1">
      <c r="A109" s="220"/>
      <c r="B109" s="222" t="s">
        <v>135</v>
      </c>
      <c r="C109" s="306">
        <v>0</v>
      </c>
      <c r="D109" s="306">
        <f>SUM(E109:F109)</f>
        <v>0</v>
      </c>
      <c r="E109" s="306">
        <v>0</v>
      </c>
      <c r="F109" s="306">
        <v>0</v>
      </c>
      <c r="G109" s="306">
        <f>SUM(H109:I109)</f>
        <v>0</v>
      </c>
      <c r="H109" s="306">
        <v>0</v>
      </c>
      <c r="I109" s="306">
        <v>0</v>
      </c>
      <c r="J109" s="306">
        <f>SUM(K109:M109)</f>
        <v>0</v>
      </c>
      <c r="K109" s="306">
        <v>0</v>
      </c>
      <c r="L109" s="306">
        <v>0</v>
      </c>
      <c r="M109" s="306">
        <v>0</v>
      </c>
      <c r="N109" s="306">
        <f t="shared" si="24"/>
        <v>0</v>
      </c>
      <c r="O109" s="306">
        <f>Q109+S109+U109</f>
        <v>0</v>
      </c>
      <c r="P109" s="306">
        <f>R109+T109+V109</f>
        <v>0</v>
      </c>
      <c r="Q109" s="306">
        <v>0</v>
      </c>
      <c r="R109" s="306">
        <v>0</v>
      </c>
      <c r="S109" s="306">
        <v>0</v>
      </c>
      <c r="T109" s="306">
        <v>0</v>
      </c>
      <c r="U109" s="306">
        <v>0</v>
      </c>
      <c r="V109" s="306">
        <v>0</v>
      </c>
      <c r="W109" s="306">
        <f t="shared" si="25"/>
        <v>0</v>
      </c>
      <c r="X109" s="306">
        <v>0</v>
      </c>
      <c r="Y109" s="306">
        <v>0</v>
      </c>
    </row>
    <row r="110" spans="1:25" s="363" customFormat="1" ht="16.2">
      <c r="A110" s="214" t="s">
        <v>101</v>
      </c>
      <c r="B110" s="222" t="s">
        <v>133</v>
      </c>
      <c r="C110" s="306">
        <v>0</v>
      </c>
      <c r="D110" s="306">
        <f>SUM(E110:F110)</f>
        <v>0</v>
      </c>
      <c r="E110" s="306">
        <v>0</v>
      </c>
      <c r="F110" s="306">
        <v>0</v>
      </c>
      <c r="G110" s="306">
        <f>SUM(H110:I110)</f>
        <v>0</v>
      </c>
      <c r="H110" s="306">
        <v>0</v>
      </c>
      <c r="I110" s="306">
        <v>0</v>
      </c>
      <c r="J110" s="306">
        <f>SUM(K110:M110)</f>
        <v>25</v>
      </c>
      <c r="K110" s="306">
        <v>9</v>
      </c>
      <c r="L110" s="306">
        <v>8</v>
      </c>
      <c r="M110" s="306">
        <v>8</v>
      </c>
      <c r="N110" s="306">
        <f t="shared" ref="N110" si="58">SUM(O110:P110)</f>
        <v>680</v>
      </c>
      <c r="O110" s="306">
        <f>Q110+S110+U110</f>
        <v>359</v>
      </c>
      <c r="P110" s="306">
        <f>R110+T110+V110</f>
        <v>321</v>
      </c>
      <c r="Q110" s="306">
        <v>134</v>
      </c>
      <c r="R110" s="306">
        <v>106</v>
      </c>
      <c r="S110" s="306">
        <v>115</v>
      </c>
      <c r="T110" s="306">
        <v>103</v>
      </c>
      <c r="U110" s="306">
        <v>110</v>
      </c>
      <c r="V110" s="306">
        <v>112</v>
      </c>
      <c r="W110" s="306">
        <f t="shared" ref="W110" si="59">SUM(X110:Y110)</f>
        <v>211</v>
      </c>
      <c r="X110" s="306">
        <v>120</v>
      </c>
      <c r="Y110" s="306">
        <v>91</v>
      </c>
    </row>
    <row r="111" spans="1:25" s="363" customFormat="1" ht="16.2">
      <c r="A111" s="220"/>
      <c r="B111" s="222" t="s">
        <v>136</v>
      </c>
      <c r="C111" s="306">
        <v>1</v>
      </c>
      <c r="D111" s="306">
        <f t="shared" si="45"/>
        <v>64</v>
      </c>
      <c r="E111" s="306">
        <v>20</v>
      </c>
      <c r="F111" s="306">
        <v>44</v>
      </c>
      <c r="G111" s="306">
        <f t="shared" si="46"/>
        <v>9</v>
      </c>
      <c r="H111" s="306">
        <v>1</v>
      </c>
      <c r="I111" s="306">
        <v>8</v>
      </c>
      <c r="J111" s="306">
        <f t="shared" si="47"/>
        <v>25</v>
      </c>
      <c r="K111" s="306">
        <v>8</v>
      </c>
      <c r="L111" s="306">
        <v>8</v>
      </c>
      <c r="M111" s="306">
        <v>9</v>
      </c>
      <c r="N111" s="306">
        <f t="shared" si="24"/>
        <v>648</v>
      </c>
      <c r="O111" s="306">
        <f t="shared" si="29"/>
        <v>324</v>
      </c>
      <c r="P111" s="306">
        <f t="shared" si="30"/>
        <v>324</v>
      </c>
      <c r="Q111" s="306">
        <v>102</v>
      </c>
      <c r="R111" s="306">
        <v>111</v>
      </c>
      <c r="S111" s="306">
        <v>104</v>
      </c>
      <c r="T111" s="306">
        <v>110</v>
      </c>
      <c r="U111" s="306">
        <v>118</v>
      </c>
      <c r="V111" s="306">
        <v>103</v>
      </c>
      <c r="W111" s="306">
        <f t="shared" si="25"/>
        <v>217</v>
      </c>
      <c r="X111" s="306">
        <v>118</v>
      </c>
      <c r="Y111" s="306">
        <v>99</v>
      </c>
    </row>
    <row r="112" spans="1:25" s="66" customFormat="1" ht="13.2" customHeight="1">
      <c r="A112" s="220"/>
      <c r="B112" s="222" t="s">
        <v>135</v>
      </c>
      <c r="C112" s="306">
        <v>0</v>
      </c>
      <c r="D112" s="306">
        <f>SUM(E112:F112)</f>
        <v>0</v>
      </c>
      <c r="E112" s="306">
        <v>0</v>
      </c>
      <c r="F112" s="306">
        <v>0</v>
      </c>
      <c r="G112" s="306">
        <f>SUM(H112:I112)</f>
        <v>0</v>
      </c>
      <c r="H112" s="306">
        <v>0</v>
      </c>
      <c r="I112" s="306">
        <v>0</v>
      </c>
      <c r="J112" s="306">
        <f>SUM(K112:M112)</f>
        <v>0</v>
      </c>
      <c r="K112" s="306">
        <v>0</v>
      </c>
      <c r="L112" s="306">
        <v>0</v>
      </c>
      <c r="M112" s="306">
        <v>0</v>
      </c>
      <c r="N112" s="306">
        <f t="shared" si="24"/>
        <v>0</v>
      </c>
      <c r="O112" s="306">
        <f>Q112+S112+U112</f>
        <v>0</v>
      </c>
      <c r="P112" s="306">
        <f>R112+T112+V112</f>
        <v>0</v>
      </c>
      <c r="Q112" s="306">
        <v>0</v>
      </c>
      <c r="R112" s="306">
        <v>0</v>
      </c>
      <c r="S112" s="306">
        <v>0</v>
      </c>
      <c r="T112" s="306">
        <v>0</v>
      </c>
      <c r="U112" s="306">
        <v>0</v>
      </c>
      <c r="V112" s="306">
        <v>0</v>
      </c>
      <c r="W112" s="306">
        <f t="shared" si="25"/>
        <v>0</v>
      </c>
      <c r="X112" s="306">
        <v>0</v>
      </c>
      <c r="Y112" s="306">
        <v>0</v>
      </c>
    </row>
    <row r="113" spans="1:25" s="66" customFormat="1" ht="13.2" customHeight="1">
      <c r="A113" s="220" t="s">
        <v>79</v>
      </c>
      <c r="B113" s="222" t="s">
        <v>133</v>
      </c>
      <c r="C113" s="306">
        <v>0</v>
      </c>
      <c r="D113" s="306">
        <f>SUM(E113:F113)</f>
        <v>0</v>
      </c>
      <c r="E113" s="306">
        <v>0</v>
      </c>
      <c r="F113" s="306">
        <v>0</v>
      </c>
      <c r="G113" s="306">
        <f>SUM(H113:I113)</f>
        <v>0</v>
      </c>
      <c r="H113" s="306">
        <v>0</v>
      </c>
      <c r="I113" s="306">
        <v>0</v>
      </c>
      <c r="J113" s="306">
        <f>SUM(K113:M113)</f>
        <v>0</v>
      </c>
      <c r="K113" s="306">
        <v>0</v>
      </c>
      <c r="L113" s="306">
        <v>0</v>
      </c>
      <c r="M113" s="306">
        <v>0</v>
      </c>
      <c r="N113" s="306">
        <f t="shared" ref="N113" si="60">SUM(O113:P113)</f>
        <v>0</v>
      </c>
      <c r="O113" s="306">
        <f>Q113+S113+U113</f>
        <v>0</v>
      </c>
      <c r="P113" s="306">
        <f>R113+T113+V113</f>
        <v>0</v>
      </c>
      <c r="Q113" s="306">
        <v>0</v>
      </c>
      <c r="R113" s="306">
        <v>0</v>
      </c>
      <c r="S113" s="306">
        <v>0</v>
      </c>
      <c r="T113" s="306">
        <v>0</v>
      </c>
      <c r="U113" s="306">
        <v>0</v>
      </c>
      <c r="V113" s="306">
        <v>0</v>
      </c>
      <c r="W113" s="306">
        <f t="shared" ref="W113" si="61">SUM(X113:Y113)</f>
        <v>0</v>
      </c>
      <c r="X113" s="306">
        <v>0</v>
      </c>
      <c r="Y113" s="306">
        <v>0</v>
      </c>
    </row>
    <row r="114" spans="1:25" s="363" customFormat="1" ht="16.2">
      <c r="A114" s="220"/>
      <c r="B114" s="222" t="s">
        <v>136</v>
      </c>
      <c r="C114" s="306">
        <v>1</v>
      </c>
      <c r="D114" s="306">
        <f t="shared" si="45"/>
        <v>44</v>
      </c>
      <c r="E114" s="306">
        <v>17</v>
      </c>
      <c r="F114" s="306">
        <v>27</v>
      </c>
      <c r="G114" s="306">
        <f t="shared" si="46"/>
        <v>6</v>
      </c>
      <c r="H114" s="306">
        <v>1</v>
      </c>
      <c r="I114" s="306">
        <v>5</v>
      </c>
      <c r="J114" s="306">
        <f t="shared" si="47"/>
        <v>17</v>
      </c>
      <c r="K114" s="306">
        <v>5</v>
      </c>
      <c r="L114" s="306">
        <v>6</v>
      </c>
      <c r="M114" s="306">
        <v>6</v>
      </c>
      <c r="N114" s="306">
        <f t="shared" si="24"/>
        <v>428</v>
      </c>
      <c r="O114" s="306">
        <f t="shared" si="29"/>
        <v>231</v>
      </c>
      <c r="P114" s="306">
        <f t="shared" si="30"/>
        <v>197</v>
      </c>
      <c r="Q114" s="306">
        <v>72</v>
      </c>
      <c r="R114" s="306">
        <v>60</v>
      </c>
      <c r="S114" s="306">
        <v>81</v>
      </c>
      <c r="T114" s="306">
        <v>63</v>
      </c>
      <c r="U114" s="306">
        <v>78</v>
      </c>
      <c r="V114" s="306">
        <v>74</v>
      </c>
      <c r="W114" s="306">
        <f t="shared" si="25"/>
        <v>175</v>
      </c>
      <c r="X114" s="306">
        <v>90</v>
      </c>
      <c r="Y114" s="306">
        <v>85</v>
      </c>
    </row>
    <row r="115" spans="1:25" s="66" customFormat="1" ht="13.2" customHeight="1">
      <c r="A115" s="220"/>
      <c r="B115" s="222" t="s">
        <v>135</v>
      </c>
      <c r="C115" s="306">
        <v>0</v>
      </c>
      <c r="D115" s="306">
        <f>SUM(E115:F115)</f>
        <v>0</v>
      </c>
      <c r="E115" s="306">
        <v>0</v>
      </c>
      <c r="F115" s="306">
        <v>0</v>
      </c>
      <c r="G115" s="306">
        <f>SUM(H115:I115)</f>
        <v>0</v>
      </c>
      <c r="H115" s="306">
        <v>0</v>
      </c>
      <c r="I115" s="306">
        <v>0</v>
      </c>
      <c r="J115" s="306">
        <f>SUM(K115:M115)</f>
        <v>0</v>
      </c>
      <c r="K115" s="306">
        <v>0</v>
      </c>
      <c r="L115" s="306">
        <v>0</v>
      </c>
      <c r="M115" s="306">
        <v>0</v>
      </c>
      <c r="N115" s="306">
        <f t="shared" si="24"/>
        <v>0</v>
      </c>
      <c r="O115" s="306">
        <f>Q115+S115+U115</f>
        <v>0</v>
      </c>
      <c r="P115" s="306">
        <f>R115+T115+V115</f>
        <v>0</v>
      </c>
      <c r="Q115" s="306">
        <v>0</v>
      </c>
      <c r="R115" s="306">
        <v>0</v>
      </c>
      <c r="S115" s="306">
        <v>0</v>
      </c>
      <c r="T115" s="306">
        <v>0</v>
      </c>
      <c r="U115" s="306">
        <v>0</v>
      </c>
      <c r="V115" s="306">
        <v>0</v>
      </c>
      <c r="W115" s="306">
        <f t="shared" si="25"/>
        <v>0</v>
      </c>
      <c r="X115" s="306">
        <v>0</v>
      </c>
      <c r="Y115" s="306">
        <v>0</v>
      </c>
    </row>
    <row r="116" spans="1:25" s="66" customFormat="1" ht="13.2" customHeight="1">
      <c r="A116" s="220" t="s">
        <v>80</v>
      </c>
      <c r="B116" s="222" t="s">
        <v>133</v>
      </c>
      <c r="C116" s="306">
        <v>0</v>
      </c>
      <c r="D116" s="306">
        <f>SUM(E116:F116)</f>
        <v>0</v>
      </c>
      <c r="E116" s="306">
        <v>0</v>
      </c>
      <c r="F116" s="306">
        <v>0</v>
      </c>
      <c r="G116" s="306">
        <f>SUM(H116:I116)</f>
        <v>0</v>
      </c>
      <c r="H116" s="306">
        <v>0</v>
      </c>
      <c r="I116" s="306">
        <v>0</v>
      </c>
      <c r="J116" s="306">
        <f>SUM(K116:M116)</f>
        <v>0</v>
      </c>
      <c r="K116" s="306">
        <v>0</v>
      </c>
      <c r="L116" s="306">
        <v>0</v>
      </c>
      <c r="M116" s="306">
        <v>0</v>
      </c>
      <c r="N116" s="306">
        <f t="shared" ref="N116" si="62">SUM(O116:P116)</f>
        <v>0</v>
      </c>
      <c r="O116" s="306">
        <f>Q116+S116+U116</f>
        <v>0</v>
      </c>
      <c r="P116" s="306">
        <f>R116+T116+V116</f>
        <v>0</v>
      </c>
      <c r="Q116" s="306">
        <v>0</v>
      </c>
      <c r="R116" s="306">
        <v>0</v>
      </c>
      <c r="S116" s="306">
        <v>0</v>
      </c>
      <c r="T116" s="306">
        <v>0</v>
      </c>
      <c r="U116" s="306">
        <v>0</v>
      </c>
      <c r="V116" s="306">
        <v>0</v>
      </c>
      <c r="W116" s="306">
        <f t="shared" ref="W116" si="63">SUM(X116:Y116)</f>
        <v>0</v>
      </c>
      <c r="X116" s="306">
        <v>0</v>
      </c>
      <c r="Y116" s="306">
        <v>0</v>
      </c>
    </row>
    <row r="117" spans="1:25" s="363" customFormat="1" ht="16.2">
      <c r="A117" s="220"/>
      <c r="B117" s="222" t="s">
        <v>136</v>
      </c>
      <c r="C117" s="306">
        <v>1</v>
      </c>
      <c r="D117" s="306">
        <f t="shared" si="45"/>
        <v>9</v>
      </c>
      <c r="E117" s="306">
        <v>5</v>
      </c>
      <c r="F117" s="306">
        <v>4</v>
      </c>
      <c r="G117" s="306">
        <f t="shared" si="46"/>
        <v>4</v>
      </c>
      <c r="H117" s="306">
        <v>0</v>
      </c>
      <c r="I117" s="306">
        <v>4</v>
      </c>
      <c r="J117" s="306">
        <f t="shared" si="47"/>
        <v>3</v>
      </c>
      <c r="K117" s="306">
        <v>1</v>
      </c>
      <c r="L117" s="306">
        <v>1</v>
      </c>
      <c r="M117" s="306">
        <v>1</v>
      </c>
      <c r="N117" s="306">
        <f t="shared" ref="N117:N118" si="64">SUM(O117:P117)</f>
        <v>67</v>
      </c>
      <c r="O117" s="306">
        <f t="shared" ref="O117:O118" si="65">Q117+S117+U117</f>
        <v>38</v>
      </c>
      <c r="P117" s="306">
        <f t="shared" ref="P117:P118" si="66">R117+T117+V117</f>
        <v>29</v>
      </c>
      <c r="Q117" s="306">
        <v>8</v>
      </c>
      <c r="R117" s="306">
        <v>6</v>
      </c>
      <c r="S117" s="306">
        <v>14</v>
      </c>
      <c r="T117" s="306">
        <v>10</v>
      </c>
      <c r="U117" s="306">
        <v>16</v>
      </c>
      <c r="V117" s="306">
        <v>13</v>
      </c>
      <c r="W117" s="306">
        <f t="shared" si="25"/>
        <v>32</v>
      </c>
      <c r="X117" s="306">
        <v>19</v>
      </c>
      <c r="Y117" s="306">
        <v>13</v>
      </c>
    </row>
    <row r="118" spans="1:25" s="66" customFormat="1" ht="13.2" customHeight="1">
      <c r="A118" s="220"/>
      <c r="B118" s="222" t="s">
        <v>135</v>
      </c>
      <c r="C118" s="306">
        <v>0</v>
      </c>
      <c r="D118" s="306">
        <f t="shared" si="45"/>
        <v>0</v>
      </c>
      <c r="E118" s="306">
        <v>0</v>
      </c>
      <c r="F118" s="306">
        <v>0</v>
      </c>
      <c r="G118" s="306">
        <f t="shared" si="46"/>
        <v>0</v>
      </c>
      <c r="H118" s="306">
        <v>0</v>
      </c>
      <c r="I118" s="306">
        <v>0</v>
      </c>
      <c r="J118" s="306">
        <f t="shared" si="47"/>
        <v>0</v>
      </c>
      <c r="K118" s="306">
        <v>0</v>
      </c>
      <c r="L118" s="306">
        <v>0</v>
      </c>
      <c r="M118" s="306">
        <v>0</v>
      </c>
      <c r="N118" s="306">
        <f t="shared" si="64"/>
        <v>0</v>
      </c>
      <c r="O118" s="306">
        <f t="shared" si="65"/>
        <v>0</v>
      </c>
      <c r="P118" s="306">
        <f t="shared" si="66"/>
        <v>0</v>
      </c>
      <c r="Q118" s="306">
        <v>0</v>
      </c>
      <c r="R118" s="306">
        <v>0</v>
      </c>
      <c r="S118" s="306">
        <v>0</v>
      </c>
      <c r="T118" s="306">
        <v>0</v>
      </c>
      <c r="U118" s="306">
        <v>0</v>
      </c>
      <c r="V118" s="306">
        <v>0</v>
      </c>
      <c r="W118" s="306">
        <f t="shared" si="25"/>
        <v>0</v>
      </c>
      <c r="X118" s="306">
        <v>0</v>
      </c>
      <c r="Y118" s="306">
        <v>0</v>
      </c>
    </row>
    <row r="119" spans="1:25" s="178" customFormat="1" ht="38.1" customHeight="1">
      <c r="A119" s="467" t="s">
        <v>195</v>
      </c>
      <c r="B119" s="467"/>
      <c r="C119" s="468"/>
      <c r="D119" s="468"/>
      <c r="E119" s="468"/>
      <c r="F119" s="468"/>
      <c r="G119" s="468"/>
      <c r="H119" s="468"/>
      <c r="I119" s="468"/>
      <c r="J119" s="468"/>
      <c r="K119" s="468"/>
      <c r="L119" s="468"/>
      <c r="M119" s="468"/>
      <c r="N119" s="469" t="s">
        <v>196</v>
      </c>
      <c r="O119" s="470"/>
      <c r="P119" s="470"/>
      <c r="Q119" s="470"/>
      <c r="R119" s="470"/>
      <c r="S119" s="470"/>
      <c r="T119" s="470"/>
      <c r="U119" s="470"/>
      <c r="V119" s="470"/>
      <c r="W119" s="470"/>
      <c r="X119" s="470"/>
      <c r="Y119" s="470"/>
    </row>
    <row r="120" spans="1:25" s="179" customFormat="1" ht="16.95" customHeight="1" thickBot="1">
      <c r="A120" s="217"/>
      <c r="B120" s="217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21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</row>
    <row r="121" spans="1:25" s="180" customFormat="1" ht="15" customHeight="1">
      <c r="A121" s="447" t="s">
        <v>510</v>
      </c>
      <c r="B121" s="414"/>
      <c r="C121" s="392" t="s">
        <v>185</v>
      </c>
      <c r="D121" s="423" t="s">
        <v>515</v>
      </c>
      <c r="E121" s="453"/>
      <c r="F121" s="454"/>
      <c r="G121" s="423" t="s">
        <v>516</v>
      </c>
      <c r="H121" s="453"/>
      <c r="I121" s="454"/>
      <c r="J121" s="458" t="s">
        <v>517</v>
      </c>
      <c r="K121" s="453"/>
      <c r="L121" s="453"/>
      <c r="M121" s="454"/>
      <c r="N121" s="463" t="s">
        <v>181</v>
      </c>
      <c r="O121" s="464"/>
      <c r="P121" s="464"/>
      <c r="Q121" s="464"/>
      <c r="R121" s="464"/>
      <c r="S121" s="464"/>
      <c r="T121" s="464"/>
      <c r="U121" s="464"/>
      <c r="V121" s="465"/>
      <c r="W121" s="423" t="s">
        <v>186</v>
      </c>
      <c r="X121" s="424"/>
      <c r="Y121" s="424"/>
    </row>
    <row r="122" spans="1:25" s="180" customFormat="1" ht="33" customHeight="1">
      <c r="A122" s="448"/>
      <c r="B122" s="415"/>
      <c r="C122" s="452"/>
      <c r="D122" s="455"/>
      <c r="E122" s="456"/>
      <c r="F122" s="457"/>
      <c r="G122" s="455"/>
      <c r="H122" s="456"/>
      <c r="I122" s="457"/>
      <c r="J122" s="455"/>
      <c r="K122" s="456"/>
      <c r="L122" s="456"/>
      <c r="M122" s="457"/>
      <c r="N122" s="420" t="s">
        <v>4</v>
      </c>
      <c r="O122" s="436"/>
      <c r="P122" s="435"/>
      <c r="Q122" s="466" t="s">
        <v>160</v>
      </c>
      <c r="R122" s="435"/>
      <c r="S122" s="466" t="s">
        <v>191</v>
      </c>
      <c r="T122" s="435"/>
      <c r="U122" s="466" t="s">
        <v>192</v>
      </c>
      <c r="V122" s="435"/>
      <c r="W122" s="427"/>
      <c r="X122" s="428"/>
      <c r="Y122" s="428"/>
    </row>
    <row r="123" spans="1:25" s="180" customFormat="1" ht="33" customHeight="1" thickBot="1">
      <c r="A123" s="449"/>
      <c r="B123" s="450"/>
      <c r="C123" s="385"/>
      <c r="D123" s="106" t="s">
        <v>14</v>
      </c>
      <c r="E123" s="107" t="s">
        <v>12</v>
      </c>
      <c r="F123" s="107" t="s">
        <v>13</v>
      </c>
      <c r="G123" s="106" t="s">
        <v>14</v>
      </c>
      <c r="H123" s="107" t="s">
        <v>12</v>
      </c>
      <c r="I123" s="107" t="s">
        <v>13</v>
      </c>
      <c r="J123" s="106" t="s">
        <v>14</v>
      </c>
      <c r="K123" s="107" t="s">
        <v>188</v>
      </c>
      <c r="L123" s="106" t="s">
        <v>189</v>
      </c>
      <c r="M123" s="107" t="s">
        <v>190</v>
      </c>
      <c r="N123" s="107" t="s">
        <v>152</v>
      </c>
      <c r="O123" s="107" t="s">
        <v>12</v>
      </c>
      <c r="P123" s="107" t="s">
        <v>13</v>
      </c>
      <c r="Q123" s="219" t="s">
        <v>12</v>
      </c>
      <c r="R123" s="219" t="s">
        <v>13</v>
      </c>
      <c r="S123" s="219" t="s">
        <v>12</v>
      </c>
      <c r="T123" s="219" t="s">
        <v>13</v>
      </c>
      <c r="U123" s="219" t="s">
        <v>12</v>
      </c>
      <c r="V123" s="219" t="s">
        <v>13</v>
      </c>
      <c r="W123" s="106" t="s">
        <v>14</v>
      </c>
      <c r="X123" s="107" t="s">
        <v>12</v>
      </c>
      <c r="Y123" s="154" t="s">
        <v>13</v>
      </c>
    </row>
    <row r="124" spans="1:25" s="66" customFormat="1" ht="13.2" customHeight="1">
      <c r="A124" s="374" t="s">
        <v>81</v>
      </c>
      <c r="B124" s="222" t="s">
        <v>133</v>
      </c>
      <c r="C124" s="306">
        <v>0</v>
      </c>
      <c r="D124" s="306">
        <f>SUM(E124:F124)</f>
        <v>0</v>
      </c>
      <c r="E124" s="306">
        <v>0</v>
      </c>
      <c r="F124" s="306">
        <v>0</v>
      </c>
      <c r="G124" s="306">
        <f>SUM(H124:I124)</f>
        <v>0</v>
      </c>
      <c r="H124" s="306">
        <v>0</v>
      </c>
      <c r="I124" s="306">
        <v>0</v>
      </c>
      <c r="J124" s="306">
        <f>SUM(K124:M124)</f>
        <v>0</v>
      </c>
      <c r="K124" s="306">
        <v>0</v>
      </c>
      <c r="L124" s="306">
        <v>0</v>
      </c>
      <c r="M124" s="306">
        <v>0</v>
      </c>
      <c r="N124" s="306">
        <f t="shared" ref="N124:N168" si="67">SUM(O124:P124)</f>
        <v>0</v>
      </c>
      <c r="O124" s="306">
        <f>Q124+S124+U124</f>
        <v>0</v>
      </c>
      <c r="P124" s="306">
        <f>R124+T124+V124</f>
        <v>0</v>
      </c>
      <c r="Q124" s="306">
        <v>0</v>
      </c>
      <c r="R124" s="306">
        <v>0</v>
      </c>
      <c r="S124" s="306">
        <v>0</v>
      </c>
      <c r="T124" s="306">
        <v>0</v>
      </c>
      <c r="U124" s="306">
        <v>0</v>
      </c>
      <c r="V124" s="306">
        <v>0</v>
      </c>
      <c r="W124" s="306">
        <f t="shared" ref="W124:W168" si="68">SUM(X124:Y124)</f>
        <v>0</v>
      </c>
      <c r="X124" s="306">
        <v>0</v>
      </c>
      <c r="Y124" s="306">
        <v>0</v>
      </c>
    </row>
    <row r="125" spans="1:25" s="363" customFormat="1" ht="16.2">
      <c r="A125" s="220"/>
      <c r="B125" s="222" t="s">
        <v>113</v>
      </c>
      <c r="C125" s="306">
        <v>1</v>
      </c>
      <c r="D125" s="306">
        <f t="shared" ref="D125:D168" si="69">SUM(E125:F125)</f>
        <v>32</v>
      </c>
      <c r="E125" s="306">
        <v>9</v>
      </c>
      <c r="F125" s="306">
        <v>23</v>
      </c>
      <c r="G125" s="306">
        <f t="shared" ref="G125:G168" si="70">SUM(H125:I125)</f>
        <v>7</v>
      </c>
      <c r="H125" s="306">
        <v>3</v>
      </c>
      <c r="I125" s="306">
        <v>4</v>
      </c>
      <c r="J125" s="306">
        <f t="shared" ref="J125:J168" si="71">SUM(K125:M125)</f>
        <v>12</v>
      </c>
      <c r="K125" s="306">
        <v>3</v>
      </c>
      <c r="L125" s="306">
        <v>5</v>
      </c>
      <c r="M125" s="306">
        <v>4</v>
      </c>
      <c r="N125" s="306">
        <f t="shared" si="67"/>
        <v>265</v>
      </c>
      <c r="O125" s="306">
        <f t="shared" ref="O125:O168" si="72">Q125+S125+U125</f>
        <v>131</v>
      </c>
      <c r="P125" s="306">
        <f t="shared" ref="P125:P168" si="73">R125+T125+V125</f>
        <v>134</v>
      </c>
      <c r="Q125" s="306">
        <v>40</v>
      </c>
      <c r="R125" s="306">
        <v>34</v>
      </c>
      <c r="S125" s="306">
        <v>44</v>
      </c>
      <c r="T125" s="306">
        <v>52</v>
      </c>
      <c r="U125" s="306">
        <v>47</v>
      </c>
      <c r="V125" s="306">
        <v>48</v>
      </c>
      <c r="W125" s="306">
        <f t="shared" si="68"/>
        <v>91</v>
      </c>
      <c r="X125" s="306">
        <v>55</v>
      </c>
      <c r="Y125" s="306">
        <v>36</v>
      </c>
    </row>
    <row r="126" spans="1:25" s="66" customFormat="1" ht="13.2" customHeight="1">
      <c r="A126" s="220"/>
      <c r="B126" s="222" t="s">
        <v>112</v>
      </c>
      <c r="C126" s="306">
        <v>0</v>
      </c>
      <c r="D126" s="306">
        <f>SUM(E126:F126)</f>
        <v>0</v>
      </c>
      <c r="E126" s="306">
        <v>0</v>
      </c>
      <c r="F126" s="306">
        <v>0</v>
      </c>
      <c r="G126" s="306">
        <f>SUM(H126:I126)</f>
        <v>0</v>
      </c>
      <c r="H126" s="306">
        <v>0</v>
      </c>
      <c r="I126" s="306">
        <v>0</v>
      </c>
      <c r="J126" s="306">
        <f>SUM(K126:M126)</f>
        <v>0</v>
      </c>
      <c r="K126" s="306">
        <v>0</v>
      </c>
      <c r="L126" s="306">
        <v>0</v>
      </c>
      <c r="M126" s="306">
        <v>0</v>
      </c>
      <c r="N126" s="306">
        <f t="shared" si="67"/>
        <v>0</v>
      </c>
      <c r="O126" s="306">
        <f>Q126+S126+U126</f>
        <v>0</v>
      </c>
      <c r="P126" s="306">
        <f>R126+T126+V126</f>
        <v>0</v>
      </c>
      <c r="Q126" s="306">
        <v>0</v>
      </c>
      <c r="R126" s="306">
        <v>0</v>
      </c>
      <c r="S126" s="306">
        <v>0</v>
      </c>
      <c r="T126" s="306">
        <v>0</v>
      </c>
      <c r="U126" s="306">
        <v>0</v>
      </c>
      <c r="V126" s="306">
        <v>0</v>
      </c>
      <c r="W126" s="306">
        <f t="shared" ref="W126" si="74">SUM(X126:Y126)</f>
        <v>0</v>
      </c>
      <c r="X126" s="306">
        <v>0</v>
      </c>
      <c r="Y126" s="306">
        <v>0</v>
      </c>
    </row>
    <row r="127" spans="1:25" s="66" customFormat="1" ht="13.2" customHeight="1">
      <c r="A127" s="220" t="s">
        <v>102</v>
      </c>
      <c r="B127" s="222" t="s">
        <v>133</v>
      </c>
      <c r="C127" s="306">
        <v>0</v>
      </c>
      <c r="D127" s="306">
        <f>SUM(E127:F127)</f>
        <v>0</v>
      </c>
      <c r="E127" s="306">
        <v>0</v>
      </c>
      <c r="F127" s="306">
        <v>0</v>
      </c>
      <c r="G127" s="306">
        <f>SUM(H127:I127)</f>
        <v>0</v>
      </c>
      <c r="H127" s="306">
        <v>0</v>
      </c>
      <c r="I127" s="306">
        <v>0</v>
      </c>
      <c r="J127" s="306">
        <f>SUM(K127:M127)</f>
        <v>0</v>
      </c>
      <c r="K127" s="306">
        <v>0</v>
      </c>
      <c r="L127" s="306">
        <v>0</v>
      </c>
      <c r="M127" s="306">
        <v>0</v>
      </c>
      <c r="N127" s="306">
        <f t="shared" ref="N127" si="75">SUM(O127:P127)</f>
        <v>0</v>
      </c>
      <c r="O127" s="306">
        <f>Q127+S127+U127</f>
        <v>0</v>
      </c>
      <c r="P127" s="306">
        <f>R127+T127+V127</f>
        <v>0</v>
      </c>
      <c r="Q127" s="306">
        <v>0</v>
      </c>
      <c r="R127" s="306">
        <v>0</v>
      </c>
      <c r="S127" s="306">
        <v>0</v>
      </c>
      <c r="T127" s="306">
        <v>0</v>
      </c>
      <c r="U127" s="306">
        <v>0</v>
      </c>
      <c r="V127" s="306">
        <v>0</v>
      </c>
      <c r="W127" s="306">
        <f t="shared" ref="W127" si="76">SUM(X127:Y127)</f>
        <v>0</v>
      </c>
      <c r="X127" s="306">
        <v>0</v>
      </c>
      <c r="Y127" s="306">
        <v>0</v>
      </c>
    </row>
    <row r="128" spans="1:25" s="363" customFormat="1" ht="16.2">
      <c r="A128" s="220"/>
      <c r="B128" s="222" t="s">
        <v>113</v>
      </c>
      <c r="C128" s="306">
        <v>1</v>
      </c>
      <c r="D128" s="306">
        <f t="shared" si="69"/>
        <v>18</v>
      </c>
      <c r="E128" s="306">
        <v>11</v>
      </c>
      <c r="F128" s="306">
        <v>7</v>
      </c>
      <c r="G128" s="306">
        <f t="shared" si="70"/>
        <v>5</v>
      </c>
      <c r="H128" s="306">
        <v>0</v>
      </c>
      <c r="I128" s="306">
        <v>5</v>
      </c>
      <c r="J128" s="306">
        <f t="shared" si="71"/>
        <v>7</v>
      </c>
      <c r="K128" s="306">
        <v>2</v>
      </c>
      <c r="L128" s="306">
        <v>2</v>
      </c>
      <c r="M128" s="306">
        <v>3</v>
      </c>
      <c r="N128" s="306">
        <f t="shared" si="67"/>
        <v>144</v>
      </c>
      <c r="O128" s="306">
        <f t="shared" si="72"/>
        <v>72</v>
      </c>
      <c r="P128" s="306">
        <f t="shared" si="73"/>
        <v>72</v>
      </c>
      <c r="Q128" s="306">
        <v>20</v>
      </c>
      <c r="R128" s="306">
        <v>22</v>
      </c>
      <c r="S128" s="306">
        <v>24</v>
      </c>
      <c r="T128" s="306">
        <v>18</v>
      </c>
      <c r="U128" s="306">
        <v>28</v>
      </c>
      <c r="V128" s="306">
        <v>32</v>
      </c>
      <c r="W128" s="306">
        <f t="shared" si="68"/>
        <v>52</v>
      </c>
      <c r="X128" s="306">
        <v>30</v>
      </c>
      <c r="Y128" s="306">
        <v>22</v>
      </c>
    </row>
    <row r="129" spans="1:25" s="66" customFormat="1" ht="13.2" customHeight="1">
      <c r="A129" s="220"/>
      <c r="B129" s="222" t="s">
        <v>112</v>
      </c>
      <c r="C129" s="306">
        <v>0</v>
      </c>
      <c r="D129" s="306">
        <f>SUM(E129:F129)</f>
        <v>0</v>
      </c>
      <c r="E129" s="306">
        <v>0</v>
      </c>
      <c r="F129" s="306">
        <v>0</v>
      </c>
      <c r="G129" s="306">
        <f>SUM(H129:I129)</f>
        <v>0</v>
      </c>
      <c r="H129" s="306">
        <v>0</v>
      </c>
      <c r="I129" s="306">
        <v>0</v>
      </c>
      <c r="J129" s="306">
        <f>SUM(K129:M129)</f>
        <v>0</v>
      </c>
      <c r="K129" s="306">
        <v>0</v>
      </c>
      <c r="L129" s="306">
        <v>0</v>
      </c>
      <c r="M129" s="306">
        <v>0</v>
      </c>
      <c r="N129" s="306">
        <f t="shared" si="67"/>
        <v>0</v>
      </c>
      <c r="O129" s="306">
        <f>Q129+S129+U129</f>
        <v>0</v>
      </c>
      <c r="P129" s="306">
        <f>R129+T129+V129</f>
        <v>0</v>
      </c>
      <c r="Q129" s="306">
        <v>0</v>
      </c>
      <c r="R129" s="306">
        <v>0</v>
      </c>
      <c r="S129" s="306">
        <v>0</v>
      </c>
      <c r="T129" s="306">
        <v>0</v>
      </c>
      <c r="U129" s="306">
        <v>0</v>
      </c>
      <c r="V129" s="306">
        <v>0</v>
      </c>
      <c r="W129" s="306">
        <f t="shared" ref="W129" si="77">SUM(X129:Y129)</f>
        <v>0</v>
      </c>
      <c r="X129" s="306">
        <v>0</v>
      </c>
      <c r="Y129" s="306">
        <v>0</v>
      </c>
    </row>
    <row r="130" spans="1:25" s="66" customFormat="1" ht="13.2" customHeight="1">
      <c r="A130" s="220" t="s">
        <v>82</v>
      </c>
      <c r="B130" s="222" t="s">
        <v>133</v>
      </c>
      <c r="C130" s="306">
        <v>0</v>
      </c>
      <c r="D130" s="306">
        <f>SUM(E130:F130)</f>
        <v>0</v>
      </c>
      <c r="E130" s="306">
        <v>0</v>
      </c>
      <c r="F130" s="306">
        <v>0</v>
      </c>
      <c r="G130" s="306">
        <f>SUM(H130:I130)</f>
        <v>0</v>
      </c>
      <c r="H130" s="306">
        <v>0</v>
      </c>
      <c r="I130" s="306">
        <v>0</v>
      </c>
      <c r="J130" s="306">
        <f>SUM(K130:M130)</f>
        <v>0</v>
      </c>
      <c r="K130" s="306">
        <v>0</v>
      </c>
      <c r="L130" s="306">
        <v>0</v>
      </c>
      <c r="M130" s="306">
        <v>0</v>
      </c>
      <c r="N130" s="306">
        <f t="shared" ref="N130" si="78">SUM(O130:P130)</f>
        <v>0</v>
      </c>
      <c r="O130" s="306">
        <f>Q130+S130+U130</f>
        <v>0</v>
      </c>
      <c r="P130" s="306">
        <f>R130+T130+V130</f>
        <v>0</v>
      </c>
      <c r="Q130" s="306">
        <v>0</v>
      </c>
      <c r="R130" s="306">
        <v>0</v>
      </c>
      <c r="S130" s="306">
        <v>0</v>
      </c>
      <c r="T130" s="306">
        <v>0</v>
      </c>
      <c r="U130" s="306">
        <v>0</v>
      </c>
      <c r="V130" s="306">
        <v>0</v>
      </c>
      <c r="W130" s="306">
        <f t="shared" ref="W130" si="79">SUM(X130:Y130)</f>
        <v>0</v>
      </c>
      <c r="X130" s="306">
        <v>0</v>
      </c>
      <c r="Y130" s="306">
        <v>0</v>
      </c>
    </row>
    <row r="131" spans="1:25" s="363" customFormat="1" ht="16.2">
      <c r="A131" s="220"/>
      <c r="B131" s="222" t="s">
        <v>113</v>
      </c>
      <c r="C131" s="306">
        <v>1</v>
      </c>
      <c r="D131" s="306">
        <f t="shared" si="69"/>
        <v>10</v>
      </c>
      <c r="E131" s="306">
        <v>4</v>
      </c>
      <c r="F131" s="306">
        <v>6</v>
      </c>
      <c r="G131" s="306">
        <f t="shared" si="70"/>
        <v>3</v>
      </c>
      <c r="H131" s="306">
        <v>1</v>
      </c>
      <c r="I131" s="306">
        <v>2</v>
      </c>
      <c r="J131" s="306">
        <f t="shared" si="71"/>
        <v>3</v>
      </c>
      <c r="K131" s="306">
        <v>1</v>
      </c>
      <c r="L131" s="306">
        <v>1</v>
      </c>
      <c r="M131" s="306">
        <v>1</v>
      </c>
      <c r="N131" s="306">
        <f t="shared" si="67"/>
        <v>70</v>
      </c>
      <c r="O131" s="306">
        <f t="shared" si="72"/>
        <v>38</v>
      </c>
      <c r="P131" s="306">
        <f t="shared" si="73"/>
        <v>32</v>
      </c>
      <c r="Q131" s="306">
        <v>10</v>
      </c>
      <c r="R131" s="306">
        <v>9</v>
      </c>
      <c r="S131" s="306">
        <v>14</v>
      </c>
      <c r="T131" s="306">
        <v>13</v>
      </c>
      <c r="U131" s="306">
        <v>14</v>
      </c>
      <c r="V131" s="306">
        <v>10</v>
      </c>
      <c r="W131" s="306">
        <f t="shared" si="68"/>
        <v>24</v>
      </c>
      <c r="X131" s="306">
        <v>11</v>
      </c>
      <c r="Y131" s="306">
        <v>13</v>
      </c>
    </row>
    <row r="132" spans="1:25" s="66" customFormat="1" ht="13.2" customHeight="1">
      <c r="A132" s="220"/>
      <c r="B132" s="222" t="s">
        <v>112</v>
      </c>
      <c r="C132" s="306">
        <v>0</v>
      </c>
      <c r="D132" s="306">
        <f>SUM(E132:F132)</f>
        <v>0</v>
      </c>
      <c r="E132" s="306">
        <v>0</v>
      </c>
      <c r="F132" s="306">
        <v>0</v>
      </c>
      <c r="G132" s="306">
        <f>SUM(H132:I132)</f>
        <v>0</v>
      </c>
      <c r="H132" s="306">
        <v>0</v>
      </c>
      <c r="I132" s="306">
        <v>0</v>
      </c>
      <c r="J132" s="306">
        <f>SUM(K132:M132)</f>
        <v>0</v>
      </c>
      <c r="K132" s="306">
        <v>0</v>
      </c>
      <c r="L132" s="306">
        <v>0</v>
      </c>
      <c r="M132" s="306">
        <v>0</v>
      </c>
      <c r="N132" s="306">
        <f t="shared" ref="N132" si="80">SUM(O132:P132)</f>
        <v>0</v>
      </c>
      <c r="O132" s="306">
        <f>Q132+S132+U132</f>
        <v>0</v>
      </c>
      <c r="P132" s="306">
        <f>R132+T132+V132</f>
        <v>0</v>
      </c>
      <c r="Q132" s="306">
        <v>0</v>
      </c>
      <c r="R132" s="306">
        <v>0</v>
      </c>
      <c r="S132" s="306">
        <v>0</v>
      </c>
      <c r="T132" s="306">
        <v>0</v>
      </c>
      <c r="U132" s="306">
        <v>0</v>
      </c>
      <c r="V132" s="306">
        <v>0</v>
      </c>
      <c r="W132" s="306">
        <f t="shared" ref="W132" si="81">SUM(X132:Y132)</f>
        <v>0</v>
      </c>
      <c r="X132" s="306">
        <v>0</v>
      </c>
      <c r="Y132" s="306">
        <v>0</v>
      </c>
    </row>
    <row r="133" spans="1:25" s="66" customFormat="1" ht="13.2" customHeight="1">
      <c r="A133" s="220" t="s">
        <v>103</v>
      </c>
      <c r="B133" s="222" t="s">
        <v>133</v>
      </c>
      <c r="C133" s="306">
        <v>0</v>
      </c>
      <c r="D133" s="306">
        <f>SUM(E133:F133)</f>
        <v>0</v>
      </c>
      <c r="E133" s="306">
        <v>0</v>
      </c>
      <c r="F133" s="306">
        <v>0</v>
      </c>
      <c r="G133" s="306">
        <f>SUM(H133:I133)</f>
        <v>0</v>
      </c>
      <c r="H133" s="306">
        <v>0</v>
      </c>
      <c r="I133" s="306">
        <v>0</v>
      </c>
      <c r="J133" s="306">
        <f>SUM(K133:M133)</f>
        <v>0</v>
      </c>
      <c r="K133" s="306">
        <v>0</v>
      </c>
      <c r="L133" s="306">
        <v>0</v>
      </c>
      <c r="M133" s="306">
        <v>0</v>
      </c>
      <c r="N133" s="306">
        <f t="shared" ref="N133" si="82">SUM(O133:P133)</f>
        <v>0</v>
      </c>
      <c r="O133" s="306">
        <f>Q133+S133+U133</f>
        <v>0</v>
      </c>
      <c r="P133" s="306">
        <f>R133+T133+V133</f>
        <v>0</v>
      </c>
      <c r="Q133" s="306">
        <v>0</v>
      </c>
      <c r="R133" s="306">
        <v>0</v>
      </c>
      <c r="S133" s="306">
        <v>0</v>
      </c>
      <c r="T133" s="306">
        <v>0</v>
      </c>
      <c r="U133" s="306">
        <v>0</v>
      </c>
      <c r="V133" s="306">
        <v>0</v>
      </c>
      <c r="W133" s="306">
        <f t="shared" ref="W133" si="83">SUM(X133:Y133)</f>
        <v>0</v>
      </c>
      <c r="X133" s="306">
        <v>0</v>
      </c>
      <c r="Y133" s="306">
        <v>0</v>
      </c>
    </row>
    <row r="134" spans="1:25" s="363" customFormat="1" ht="16.2">
      <c r="A134" s="220"/>
      <c r="B134" s="222" t="s">
        <v>113</v>
      </c>
      <c r="C134" s="306">
        <v>1</v>
      </c>
      <c r="D134" s="306">
        <f t="shared" si="69"/>
        <v>10</v>
      </c>
      <c r="E134" s="306">
        <v>6</v>
      </c>
      <c r="F134" s="306">
        <v>4</v>
      </c>
      <c r="G134" s="306">
        <f t="shared" si="70"/>
        <v>3</v>
      </c>
      <c r="H134" s="306">
        <v>1</v>
      </c>
      <c r="I134" s="306">
        <v>2</v>
      </c>
      <c r="J134" s="306">
        <f t="shared" si="71"/>
        <v>3</v>
      </c>
      <c r="K134" s="306">
        <v>1</v>
      </c>
      <c r="L134" s="306">
        <v>1</v>
      </c>
      <c r="M134" s="306">
        <v>1</v>
      </c>
      <c r="N134" s="306">
        <f t="shared" si="67"/>
        <v>68</v>
      </c>
      <c r="O134" s="306">
        <f t="shared" si="72"/>
        <v>33</v>
      </c>
      <c r="P134" s="306">
        <f t="shared" si="73"/>
        <v>35</v>
      </c>
      <c r="Q134" s="306">
        <v>12</v>
      </c>
      <c r="R134" s="306">
        <v>9</v>
      </c>
      <c r="S134" s="306">
        <v>9</v>
      </c>
      <c r="T134" s="306">
        <v>11</v>
      </c>
      <c r="U134" s="306">
        <v>12</v>
      </c>
      <c r="V134" s="306">
        <v>15</v>
      </c>
      <c r="W134" s="306">
        <f t="shared" si="68"/>
        <v>14</v>
      </c>
      <c r="X134" s="306">
        <v>4</v>
      </c>
      <c r="Y134" s="306">
        <v>10</v>
      </c>
    </row>
    <row r="135" spans="1:25" s="66" customFormat="1" ht="13.2" customHeight="1">
      <c r="A135" s="220"/>
      <c r="B135" s="222" t="s">
        <v>112</v>
      </c>
      <c r="C135" s="306">
        <v>0</v>
      </c>
      <c r="D135" s="306">
        <f>SUM(E135:F135)</f>
        <v>0</v>
      </c>
      <c r="E135" s="306">
        <v>0</v>
      </c>
      <c r="F135" s="306">
        <v>0</v>
      </c>
      <c r="G135" s="306">
        <f>SUM(H135:I135)</f>
        <v>0</v>
      </c>
      <c r="H135" s="306">
        <v>0</v>
      </c>
      <c r="I135" s="306">
        <v>0</v>
      </c>
      <c r="J135" s="306">
        <f>SUM(K135:M135)</f>
        <v>0</v>
      </c>
      <c r="K135" s="306">
        <v>0</v>
      </c>
      <c r="L135" s="306">
        <v>0</v>
      </c>
      <c r="M135" s="306">
        <v>0</v>
      </c>
      <c r="N135" s="306">
        <f t="shared" si="67"/>
        <v>0</v>
      </c>
      <c r="O135" s="306">
        <f>Q135+S135+U135</f>
        <v>0</v>
      </c>
      <c r="P135" s="306">
        <f>R135+T135+V135</f>
        <v>0</v>
      </c>
      <c r="Q135" s="306">
        <v>0</v>
      </c>
      <c r="R135" s="306">
        <v>0</v>
      </c>
      <c r="S135" s="306">
        <v>0</v>
      </c>
      <c r="T135" s="306">
        <v>0</v>
      </c>
      <c r="U135" s="306">
        <v>0</v>
      </c>
      <c r="V135" s="306">
        <v>0</v>
      </c>
      <c r="W135" s="306">
        <f t="shared" ref="W135" si="84">SUM(X135:Y135)</f>
        <v>0</v>
      </c>
      <c r="X135" s="306">
        <v>0</v>
      </c>
      <c r="Y135" s="306">
        <v>0</v>
      </c>
    </row>
    <row r="136" spans="1:25" s="66" customFormat="1" ht="13.2" customHeight="1">
      <c r="A136" s="220" t="s">
        <v>83</v>
      </c>
      <c r="B136" s="222" t="s">
        <v>133</v>
      </c>
      <c r="C136" s="306">
        <v>0</v>
      </c>
      <c r="D136" s="306">
        <f>SUM(E136:F136)</f>
        <v>0</v>
      </c>
      <c r="E136" s="306">
        <v>0</v>
      </c>
      <c r="F136" s="306">
        <v>0</v>
      </c>
      <c r="G136" s="306">
        <f>SUM(H136:I136)</f>
        <v>0</v>
      </c>
      <c r="H136" s="306">
        <v>0</v>
      </c>
      <c r="I136" s="306">
        <v>0</v>
      </c>
      <c r="J136" s="306">
        <f>SUM(K136:M136)</f>
        <v>0</v>
      </c>
      <c r="K136" s="306">
        <v>0</v>
      </c>
      <c r="L136" s="306">
        <v>0</v>
      </c>
      <c r="M136" s="306">
        <v>0</v>
      </c>
      <c r="N136" s="306">
        <f t="shared" ref="N136" si="85">SUM(O136:P136)</f>
        <v>0</v>
      </c>
      <c r="O136" s="306">
        <f>Q136+S136+U136</f>
        <v>0</v>
      </c>
      <c r="P136" s="306">
        <f>R136+T136+V136</f>
        <v>0</v>
      </c>
      <c r="Q136" s="306">
        <v>0</v>
      </c>
      <c r="R136" s="306">
        <v>0</v>
      </c>
      <c r="S136" s="306">
        <v>0</v>
      </c>
      <c r="T136" s="306">
        <v>0</v>
      </c>
      <c r="U136" s="306">
        <v>0</v>
      </c>
      <c r="V136" s="306">
        <v>0</v>
      </c>
      <c r="W136" s="306">
        <f t="shared" ref="W136" si="86">SUM(X136:Y136)</f>
        <v>0</v>
      </c>
      <c r="X136" s="306">
        <v>0</v>
      </c>
      <c r="Y136" s="306">
        <v>0</v>
      </c>
    </row>
    <row r="137" spans="1:25" s="363" customFormat="1" ht="16.2">
      <c r="A137" s="220"/>
      <c r="B137" s="222" t="s">
        <v>113</v>
      </c>
      <c r="C137" s="306">
        <v>2</v>
      </c>
      <c r="D137" s="306">
        <f t="shared" si="69"/>
        <v>81</v>
      </c>
      <c r="E137" s="306">
        <v>22</v>
      </c>
      <c r="F137" s="306">
        <v>59</v>
      </c>
      <c r="G137" s="306">
        <f t="shared" si="70"/>
        <v>13</v>
      </c>
      <c r="H137" s="306">
        <v>3</v>
      </c>
      <c r="I137" s="306">
        <v>10</v>
      </c>
      <c r="J137" s="306">
        <f t="shared" si="71"/>
        <v>30</v>
      </c>
      <c r="K137" s="306">
        <v>9</v>
      </c>
      <c r="L137" s="306">
        <v>11</v>
      </c>
      <c r="M137" s="306">
        <v>10</v>
      </c>
      <c r="N137" s="306">
        <f t="shared" si="67"/>
        <v>759</v>
      </c>
      <c r="O137" s="306">
        <f t="shared" si="72"/>
        <v>433</v>
      </c>
      <c r="P137" s="306">
        <f t="shared" si="73"/>
        <v>326</v>
      </c>
      <c r="Q137" s="306">
        <v>134</v>
      </c>
      <c r="R137" s="306">
        <v>96</v>
      </c>
      <c r="S137" s="306">
        <v>161</v>
      </c>
      <c r="T137" s="306">
        <v>110</v>
      </c>
      <c r="U137" s="306">
        <v>138</v>
      </c>
      <c r="V137" s="306">
        <v>120</v>
      </c>
      <c r="W137" s="306">
        <f t="shared" si="68"/>
        <v>286</v>
      </c>
      <c r="X137" s="306">
        <v>167</v>
      </c>
      <c r="Y137" s="306">
        <v>119</v>
      </c>
    </row>
    <row r="138" spans="1:25" s="66" customFormat="1" ht="13.2" customHeight="1">
      <c r="A138" s="220"/>
      <c r="B138" s="222" t="s">
        <v>112</v>
      </c>
      <c r="C138" s="306">
        <v>0</v>
      </c>
      <c r="D138" s="306">
        <f>SUM(E138:F138)</f>
        <v>0</v>
      </c>
      <c r="E138" s="306">
        <v>0</v>
      </c>
      <c r="F138" s="306">
        <v>0</v>
      </c>
      <c r="G138" s="306">
        <f>SUM(H138:I138)</f>
        <v>0</v>
      </c>
      <c r="H138" s="306">
        <v>0</v>
      </c>
      <c r="I138" s="306">
        <v>0</v>
      </c>
      <c r="J138" s="306">
        <f>SUM(K138:M138)</f>
        <v>0</v>
      </c>
      <c r="K138" s="306">
        <v>0</v>
      </c>
      <c r="L138" s="306">
        <v>0</v>
      </c>
      <c r="M138" s="306">
        <v>0</v>
      </c>
      <c r="N138" s="306">
        <f t="shared" ref="N138:N139" si="87">SUM(O138:P138)</f>
        <v>0</v>
      </c>
      <c r="O138" s="306">
        <f>Q138+S138+U138</f>
        <v>0</v>
      </c>
      <c r="P138" s="306">
        <f>R138+T138+V138</f>
        <v>0</v>
      </c>
      <c r="Q138" s="306">
        <v>0</v>
      </c>
      <c r="R138" s="306">
        <v>0</v>
      </c>
      <c r="S138" s="306">
        <v>0</v>
      </c>
      <c r="T138" s="306">
        <v>0</v>
      </c>
      <c r="U138" s="306">
        <v>0</v>
      </c>
      <c r="V138" s="306">
        <v>0</v>
      </c>
      <c r="W138" s="306">
        <f t="shared" ref="W138:W139" si="88">SUM(X138:Y138)</f>
        <v>0</v>
      </c>
      <c r="X138" s="306">
        <v>0</v>
      </c>
      <c r="Y138" s="306">
        <v>0</v>
      </c>
    </row>
    <row r="139" spans="1:25" s="66" customFormat="1" ht="13.2" customHeight="1">
      <c r="A139" s="220" t="s">
        <v>84</v>
      </c>
      <c r="B139" s="222" t="s">
        <v>133</v>
      </c>
      <c r="C139" s="306">
        <v>0</v>
      </c>
      <c r="D139" s="306">
        <f>SUM(E139:F139)</f>
        <v>0</v>
      </c>
      <c r="E139" s="306">
        <v>0</v>
      </c>
      <c r="F139" s="306">
        <v>0</v>
      </c>
      <c r="G139" s="306">
        <f>SUM(H139:I139)</f>
        <v>0</v>
      </c>
      <c r="H139" s="306">
        <v>0</v>
      </c>
      <c r="I139" s="306">
        <v>0</v>
      </c>
      <c r="J139" s="306">
        <f>SUM(K139:M139)</f>
        <v>0</v>
      </c>
      <c r="K139" s="306">
        <v>0</v>
      </c>
      <c r="L139" s="306">
        <v>0</v>
      </c>
      <c r="M139" s="306">
        <v>0</v>
      </c>
      <c r="N139" s="306">
        <f t="shared" si="87"/>
        <v>0</v>
      </c>
      <c r="O139" s="306">
        <f>Q139+S139+U139</f>
        <v>0</v>
      </c>
      <c r="P139" s="306">
        <f>R139+T139+V139</f>
        <v>0</v>
      </c>
      <c r="Q139" s="306">
        <v>0</v>
      </c>
      <c r="R139" s="306">
        <v>0</v>
      </c>
      <c r="S139" s="306">
        <v>0</v>
      </c>
      <c r="T139" s="306">
        <v>0</v>
      </c>
      <c r="U139" s="306">
        <v>0</v>
      </c>
      <c r="V139" s="306">
        <v>0</v>
      </c>
      <c r="W139" s="306">
        <f t="shared" si="88"/>
        <v>0</v>
      </c>
      <c r="X139" s="306">
        <v>0</v>
      </c>
      <c r="Y139" s="306">
        <v>0</v>
      </c>
    </row>
    <row r="140" spans="1:25" s="363" customFormat="1" ht="16.2">
      <c r="A140" s="220"/>
      <c r="B140" s="222" t="s">
        <v>113</v>
      </c>
      <c r="C140" s="306">
        <v>2</v>
      </c>
      <c r="D140" s="306">
        <f t="shared" si="69"/>
        <v>145</v>
      </c>
      <c r="E140" s="306">
        <v>47</v>
      </c>
      <c r="F140" s="306">
        <v>98</v>
      </c>
      <c r="G140" s="306">
        <f t="shared" si="70"/>
        <v>17</v>
      </c>
      <c r="H140" s="306">
        <v>4</v>
      </c>
      <c r="I140" s="306">
        <v>13</v>
      </c>
      <c r="J140" s="306">
        <f t="shared" si="71"/>
        <v>61</v>
      </c>
      <c r="K140" s="306">
        <v>20</v>
      </c>
      <c r="L140" s="306">
        <v>19</v>
      </c>
      <c r="M140" s="306">
        <v>22</v>
      </c>
      <c r="N140" s="306">
        <f t="shared" si="67"/>
        <v>1671</v>
      </c>
      <c r="O140" s="306">
        <f t="shared" si="72"/>
        <v>898</v>
      </c>
      <c r="P140" s="306">
        <f t="shared" si="73"/>
        <v>773</v>
      </c>
      <c r="Q140" s="306">
        <v>288</v>
      </c>
      <c r="R140" s="306">
        <v>262</v>
      </c>
      <c r="S140" s="306">
        <v>278</v>
      </c>
      <c r="T140" s="306">
        <v>233</v>
      </c>
      <c r="U140" s="306">
        <v>332</v>
      </c>
      <c r="V140" s="306">
        <v>278</v>
      </c>
      <c r="W140" s="306">
        <f t="shared" si="68"/>
        <v>501</v>
      </c>
      <c r="X140" s="306">
        <v>285</v>
      </c>
      <c r="Y140" s="306">
        <v>216</v>
      </c>
    </row>
    <row r="141" spans="1:25" s="66" customFormat="1" ht="13.2" customHeight="1">
      <c r="A141" s="220"/>
      <c r="B141" s="222" t="s">
        <v>112</v>
      </c>
      <c r="C141" s="306">
        <v>0</v>
      </c>
      <c r="D141" s="306">
        <f>SUM(E141:F141)</f>
        <v>0</v>
      </c>
      <c r="E141" s="306">
        <v>0</v>
      </c>
      <c r="F141" s="306">
        <v>0</v>
      </c>
      <c r="G141" s="306">
        <f>SUM(H141:I141)</f>
        <v>0</v>
      </c>
      <c r="H141" s="306">
        <v>0</v>
      </c>
      <c r="I141" s="306">
        <v>0</v>
      </c>
      <c r="J141" s="306">
        <f>SUM(K141:M141)</f>
        <v>0</v>
      </c>
      <c r="K141" s="306">
        <v>0</v>
      </c>
      <c r="L141" s="306">
        <v>0</v>
      </c>
      <c r="M141" s="306">
        <v>0</v>
      </c>
      <c r="N141" s="306">
        <f t="shared" ref="N141" si="89">SUM(O141:P141)</f>
        <v>0</v>
      </c>
      <c r="O141" s="306">
        <f>Q141+S141+U141</f>
        <v>0</v>
      </c>
      <c r="P141" s="306">
        <f>R141+T141+V141</f>
        <v>0</v>
      </c>
      <c r="Q141" s="306">
        <v>0</v>
      </c>
      <c r="R141" s="306">
        <v>0</v>
      </c>
      <c r="S141" s="306">
        <v>0</v>
      </c>
      <c r="T141" s="306">
        <v>0</v>
      </c>
      <c r="U141" s="306">
        <v>0</v>
      </c>
      <c r="V141" s="306">
        <v>0</v>
      </c>
      <c r="W141" s="306">
        <f t="shared" ref="W141" si="90">SUM(X141:Y141)</f>
        <v>0</v>
      </c>
      <c r="X141" s="306">
        <v>0</v>
      </c>
      <c r="Y141" s="306">
        <v>0</v>
      </c>
    </row>
    <row r="142" spans="1:25" s="66" customFormat="1" ht="13.2" customHeight="1">
      <c r="A142" s="220" t="s">
        <v>104</v>
      </c>
      <c r="B142" s="222" t="s">
        <v>133</v>
      </c>
      <c r="C142" s="306">
        <v>0</v>
      </c>
      <c r="D142" s="306">
        <f>SUM(E142:F142)</f>
        <v>0</v>
      </c>
      <c r="E142" s="306">
        <v>0</v>
      </c>
      <c r="F142" s="306">
        <v>0</v>
      </c>
      <c r="G142" s="306">
        <f>SUM(H142:I142)</f>
        <v>0</v>
      </c>
      <c r="H142" s="306">
        <v>0</v>
      </c>
      <c r="I142" s="306">
        <v>0</v>
      </c>
      <c r="J142" s="306">
        <f>SUM(K142:M142)</f>
        <v>0</v>
      </c>
      <c r="K142" s="306">
        <v>0</v>
      </c>
      <c r="L142" s="306">
        <v>0</v>
      </c>
      <c r="M142" s="306">
        <v>0</v>
      </c>
      <c r="N142" s="306">
        <f t="shared" ref="N142" si="91">SUM(O142:P142)</f>
        <v>0</v>
      </c>
      <c r="O142" s="306">
        <f>Q142+S142+U142</f>
        <v>0</v>
      </c>
      <c r="P142" s="306">
        <f>R142+T142+V142</f>
        <v>0</v>
      </c>
      <c r="Q142" s="306">
        <v>0</v>
      </c>
      <c r="R142" s="306">
        <v>0</v>
      </c>
      <c r="S142" s="306">
        <v>0</v>
      </c>
      <c r="T142" s="306">
        <v>0</v>
      </c>
      <c r="U142" s="306">
        <v>0</v>
      </c>
      <c r="V142" s="306">
        <v>0</v>
      </c>
      <c r="W142" s="306">
        <f t="shared" ref="W142" si="92">SUM(X142:Y142)</f>
        <v>0</v>
      </c>
      <c r="X142" s="306">
        <v>0</v>
      </c>
      <c r="Y142" s="306">
        <v>0</v>
      </c>
    </row>
    <row r="143" spans="1:25" s="363" customFormat="1" ht="16.2">
      <c r="A143" s="220"/>
      <c r="B143" s="222" t="s">
        <v>113</v>
      </c>
      <c r="C143" s="306">
        <v>1</v>
      </c>
      <c r="D143" s="306">
        <f t="shared" si="69"/>
        <v>48</v>
      </c>
      <c r="E143" s="306">
        <v>11</v>
      </c>
      <c r="F143" s="306">
        <v>37</v>
      </c>
      <c r="G143" s="306">
        <f t="shared" si="70"/>
        <v>7</v>
      </c>
      <c r="H143" s="306">
        <v>1</v>
      </c>
      <c r="I143" s="306">
        <v>6</v>
      </c>
      <c r="J143" s="306">
        <f t="shared" si="71"/>
        <v>20</v>
      </c>
      <c r="K143" s="306">
        <v>6</v>
      </c>
      <c r="L143" s="306">
        <v>6</v>
      </c>
      <c r="M143" s="306">
        <v>8</v>
      </c>
      <c r="N143" s="306">
        <f t="shared" si="67"/>
        <v>504</v>
      </c>
      <c r="O143" s="306">
        <f t="shared" si="72"/>
        <v>248</v>
      </c>
      <c r="P143" s="306">
        <f t="shared" si="73"/>
        <v>256</v>
      </c>
      <c r="Q143" s="306">
        <v>73</v>
      </c>
      <c r="R143" s="306">
        <v>83</v>
      </c>
      <c r="S143" s="306">
        <v>76</v>
      </c>
      <c r="T143" s="306">
        <v>81</v>
      </c>
      <c r="U143" s="306">
        <v>99</v>
      </c>
      <c r="V143" s="306">
        <v>92</v>
      </c>
      <c r="W143" s="306">
        <f t="shared" si="68"/>
        <v>205</v>
      </c>
      <c r="X143" s="306">
        <v>108</v>
      </c>
      <c r="Y143" s="306">
        <v>97</v>
      </c>
    </row>
    <row r="144" spans="1:25" s="66" customFormat="1" ht="13.2" customHeight="1">
      <c r="A144" s="220"/>
      <c r="B144" s="222" t="s">
        <v>112</v>
      </c>
      <c r="C144" s="306">
        <v>0</v>
      </c>
      <c r="D144" s="306">
        <f>SUM(E144:F144)</f>
        <v>0</v>
      </c>
      <c r="E144" s="306">
        <v>0</v>
      </c>
      <c r="F144" s="306">
        <v>0</v>
      </c>
      <c r="G144" s="306">
        <f>SUM(H144:I144)</f>
        <v>0</v>
      </c>
      <c r="H144" s="306">
        <v>0</v>
      </c>
      <c r="I144" s="306">
        <v>0</v>
      </c>
      <c r="J144" s="306">
        <f>SUM(K144:M144)</f>
        <v>0</v>
      </c>
      <c r="K144" s="306">
        <v>0</v>
      </c>
      <c r="L144" s="306">
        <v>0</v>
      </c>
      <c r="M144" s="306">
        <v>0</v>
      </c>
      <c r="N144" s="306">
        <f t="shared" si="67"/>
        <v>0</v>
      </c>
      <c r="O144" s="306">
        <f>Q144+S144+U144</f>
        <v>0</v>
      </c>
      <c r="P144" s="306">
        <f>R144+T144+V144</f>
        <v>0</v>
      </c>
      <c r="Q144" s="306">
        <v>0</v>
      </c>
      <c r="R144" s="306">
        <v>0</v>
      </c>
      <c r="S144" s="306">
        <v>0</v>
      </c>
      <c r="T144" s="306">
        <v>0</v>
      </c>
      <c r="U144" s="306">
        <v>0</v>
      </c>
      <c r="V144" s="306">
        <v>0</v>
      </c>
      <c r="W144" s="306">
        <f t="shared" ref="W144:W145" si="93">SUM(X144:Y144)</f>
        <v>0</v>
      </c>
      <c r="X144" s="306">
        <v>0</v>
      </c>
      <c r="Y144" s="306">
        <v>0</v>
      </c>
    </row>
    <row r="145" spans="1:25" s="66" customFormat="1" ht="13.2" customHeight="1">
      <c r="A145" s="220" t="s">
        <v>105</v>
      </c>
      <c r="B145" s="222" t="s">
        <v>133</v>
      </c>
      <c r="C145" s="306">
        <v>0</v>
      </c>
      <c r="D145" s="306">
        <f>SUM(E145:F145)</f>
        <v>0</v>
      </c>
      <c r="E145" s="306">
        <v>0</v>
      </c>
      <c r="F145" s="306">
        <v>0</v>
      </c>
      <c r="G145" s="306">
        <f>SUM(H145:I145)</f>
        <v>0</v>
      </c>
      <c r="H145" s="306">
        <v>0</v>
      </c>
      <c r="I145" s="306">
        <v>0</v>
      </c>
      <c r="J145" s="306">
        <f>SUM(K145:M145)</f>
        <v>0</v>
      </c>
      <c r="K145" s="306">
        <v>0</v>
      </c>
      <c r="L145" s="306">
        <v>0</v>
      </c>
      <c r="M145" s="306">
        <v>0</v>
      </c>
      <c r="N145" s="306">
        <f t="shared" si="67"/>
        <v>0</v>
      </c>
      <c r="O145" s="306">
        <f>Q145+S145+U145</f>
        <v>0</v>
      </c>
      <c r="P145" s="306">
        <f>R145+T145+V145</f>
        <v>0</v>
      </c>
      <c r="Q145" s="306">
        <v>0</v>
      </c>
      <c r="R145" s="306">
        <v>0</v>
      </c>
      <c r="S145" s="306">
        <v>0</v>
      </c>
      <c r="T145" s="306">
        <v>0</v>
      </c>
      <c r="U145" s="306">
        <v>0</v>
      </c>
      <c r="V145" s="306">
        <v>0</v>
      </c>
      <c r="W145" s="306">
        <f t="shared" si="93"/>
        <v>0</v>
      </c>
      <c r="X145" s="306">
        <v>0</v>
      </c>
      <c r="Y145" s="306">
        <v>0</v>
      </c>
    </row>
    <row r="146" spans="1:25" s="363" customFormat="1" ht="16.2">
      <c r="A146" s="220"/>
      <c r="B146" s="222" t="s">
        <v>113</v>
      </c>
      <c r="C146" s="306">
        <v>1</v>
      </c>
      <c r="D146" s="306">
        <f t="shared" si="69"/>
        <v>10</v>
      </c>
      <c r="E146" s="306">
        <v>5</v>
      </c>
      <c r="F146" s="306">
        <v>5</v>
      </c>
      <c r="G146" s="306">
        <f t="shared" si="70"/>
        <v>4</v>
      </c>
      <c r="H146" s="306">
        <v>0</v>
      </c>
      <c r="I146" s="306">
        <v>4</v>
      </c>
      <c r="J146" s="306">
        <f t="shared" si="71"/>
        <v>3</v>
      </c>
      <c r="K146" s="306">
        <v>1</v>
      </c>
      <c r="L146" s="306">
        <v>1</v>
      </c>
      <c r="M146" s="306">
        <v>1</v>
      </c>
      <c r="N146" s="306">
        <f t="shared" si="67"/>
        <v>35</v>
      </c>
      <c r="O146" s="306">
        <f t="shared" si="72"/>
        <v>18</v>
      </c>
      <c r="P146" s="306">
        <f t="shared" si="73"/>
        <v>17</v>
      </c>
      <c r="Q146" s="306">
        <v>6</v>
      </c>
      <c r="R146" s="306">
        <v>7</v>
      </c>
      <c r="S146" s="306">
        <v>3</v>
      </c>
      <c r="T146" s="306">
        <v>5</v>
      </c>
      <c r="U146" s="306">
        <v>9</v>
      </c>
      <c r="V146" s="306">
        <v>5</v>
      </c>
      <c r="W146" s="306">
        <f t="shared" si="68"/>
        <v>11</v>
      </c>
      <c r="X146" s="306">
        <v>9</v>
      </c>
      <c r="Y146" s="306">
        <v>2</v>
      </c>
    </row>
    <row r="147" spans="1:25" s="66" customFormat="1" ht="13.2" customHeight="1">
      <c r="A147" s="220"/>
      <c r="B147" s="222" t="s">
        <v>112</v>
      </c>
      <c r="C147" s="306">
        <v>0</v>
      </c>
      <c r="D147" s="306">
        <f>SUM(E147:F147)</f>
        <v>0</v>
      </c>
      <c r="E147" s="306">
        <v>0</v>
      </c>
      <c r="F147" s="306">
        <v>0</v>
      </c>
      <c r="G147" s="306">
        <f>SUM(H147:I147)</f>
        <v>0</v>
      </c>
      <c r="H147" s="306">
        <v>0</v>
      </c>
      <c r="I147" s="306">
        <v>0</v>
      </c>
      <c r="J147" s="306">
        <f>SUM(K147:M147)</f>
        <v>0</v>
      </c>
      <c r="K147" s="306">
        <v>0</v>
      </c>
      <c r="L147" s="306">
        <v>0</v>
      </c>
      <c r="M147" s="306">
        <v>0</v>
      </c>
      <c r="N147" s="306">
        <f t="shared" si="67"/>
        <v>0</v>
      </c>
      <c r="O147" s="306">
        <f>Q147+S147+U147</f>
        <v>0</v>
      </c>
      <c r="P147" s="306">
        <f>R147+T147+V147</f>
        <v>0</v>
      </c>
      <c r="Q147" s="306">
        <v>0</v>
      </c>
      <c r="R147" s="306">
        <v>0</v>
      </c>
      <c r="S147" s="306">
        <v>0</v>
      </c>
      <c r="T147" s="306">
        <v>0</v>
      </c>
      <c r="U147" s="306">
        <v>0</v>
      </c>
      <c r="V147" s="306">
        <v>0</v>
      </c>
      <c r="W147" s="306">
        <f t="shared" ref="W147:W148" si="94">SUM(X147:Y147)</f>
        <v>0</v>
      </c>
      <c r="X147" s="306">
        <v>0</v>
      </c>
      <c r="Y147" s="306">
        <v>0</v>
      </c>
    </row>
    <row r="148" spans="1:25" s="66" customFormat="1" ht="13.2" customHeight="1">
      <c r="A148" s="220" t="s">
        <v>106</v>
      </c>
      <c r="B148" s="222" t="s">
        <v>133</v>
      </c>
      <c r="C148" s="306">
        <v>0</v>
      </c>
      <c r="D148" s="306">
        <f>SUM(E148:F148)</f>
        <v>0</v>
      </c>
      <c r="E148" s="306">
        <v>0</v>
      </c>
      <c r="F148" s="306">
        <v>0</v>
      </c>
      <c r="G148" s="306">
        <f>SUM(H148:I148)</f>
        <v>0</v>
      </c>
      <c r="H148" s="306">
        <v>0</v>
      </c>
      <c r="I148" s="306">
        <v>0</v>
      </c>
      <c r="J148" s="306">
        <f>SUM(K148:M148)</f>
        <v>0</v>
      </c>
      <c r="K148" s="306">
        <v>0</v>
      </c>
      <c r="L148" s="306">
        <v>0</v>
      </c>
      <c r="M148" s="306">
        <v>0</v>
      </c>
      <c r="N148" s="306">
        <f t="shared" si="67"/>
        <v>0</v>
      </c>
      <c r="O148" s="306">
        <f>Q148+S148+U148</f>
        <v>0</v>
      </c>
      <c r="P148" s="306">
        <f>R148+T148+V148</f>
        <v>0</v>
      </c>
      <c r="Q148" s="306">
        <v>0</v>
      </c>
      <c r="R148" s="306">
        <v>0</v>
      </c>
      <c r="S148" s="306">
        <v>0</v>
      </c>
      <c r="T148" s="306">
        <v>0</v>
      </c>
      <c r="U148" s="306">
        <v>0</v>
      </c>
      <c r="V148" s="306">
        <v>0</v>
      </c>
      <c r="W148" s="306">
        <f t="shared" si="94"/>
        <v>0</v>
      </c>
      <c r="X148" s="306">
        <v>0</v>
      </c>
      <c r="Y148" s="306">
        <v>0</v>
      </c>
    </row>
    <row r="149" spans="1:25" s="363" customFormat="1" ht="16.2">
      <c r="A149" s="220"/>
      <c r="B149" s="222" t="s">
        <v>113</v>
      </c>
      <c r="C149" s="306">
        <v>2</v>
      </c>
      <c r="D149" s="306">
        <f t="shared" si="69"/>
        <v>257</v>
      </c>
      <c r="E149" s="306">
        <v>78</v>
      </c>
      <c r="F149" s="306">
        <v>179</v>
      </c>
      <c r="G149" s="306">
        <f t="shared" si="70"/>
        <v>25</v>
      </c>
      <c r="H149" s="306">
        <v>4</v>
      </c>
      <c r="I149" s="306">
        <v>21</v>
      </c>
      <c r="J149" s="306">
        <f t="shared" si="71"/>
        <v>180</v>
      </c>
      <c r="K149" s="306">
        <v>59</v>
      </c>
      <c r="L149" s="306">
        <v>58</v>
      </c>
      <c r="M149" s="306">
        <v>63</v>
      </c>
      <c r="N149" s="306">
        <f t="shared" si="67"/>
        <v>4796</v>
      </c>
      <c r="O149" s="306">
        <f t="shared" si="72"/>
        <v>2490</v>
      </c>
      <c r="P149" s="306">
        <f t="shared" si="73"/>
        <v>2306</v>
      </c>
      <c r="Q149" s="306">
        <v>827</v>
      </c>
      <c r="R149" s="306">
        <v>746</v>
      </c>
      <c r="S149" s="306">
        <v>843</v>
      </c>
      <c r="T149" s="306">
        <v>715</v>
      </c>
      <c r="U149" s="306">
        <v>820</v>
      </c>
      <c r="V149" s="306">
        <v>845</v>
      </c>
      <c r="W149" s="306">
        <f t="shared" si="68"/>
        <v>1722</v>
      </c>
      <c r="X149" s="306">
        <v>832</v>
      </c>
      <c r="Y149" s="306">
        <v>890</v>
      </c>
    </row>
    <row r="150" spans="1:25" s="66" customFormat="1" ht="13.2" customHeight="1">
      <c r="A150" s="220"/>
      <c r="B150" s="222" t="s">
        <v>112</v>
      </c>
      <c r="C150" s="306">
        <v>0</v>
      </c>
      <c r="D150" s="306">
        <f>SUM(E150:F150)</f>
        <v>0</v>
      </c>
      <c r="E150" s="306">
        <v>0</v>
      </c>
      <c r="F150" s="306">
        <v>0</v>
      </c>
      <c r="G150" s="306">
        <f>SUM(H150:I150)</f>
        <v>0</v>
      </c>
      <c r="H150" s="306">
        <v>0</v>
      </c>
      <c r="I150" s="306">
        <v>0</v>
      </c>
      <c r="J150" s="306">
        <f>SUM(K150:M150)</f>
        <v>0</v>
      </c>
      <c r="K150" s="306">
        <v>0</v>
      </c>
      <c r="L150" s="306">
        <v>0</v>
      </c>
      <c r="M150" s="306">
        <v>0</v>
      </c>
      <c r="N150" s="306">
        <f t="shared" si="67"/>
        <v>0</v>
      </c>
      <c r="O150" s="306">
        <f>Q150+S150+U150</f>
        <v>0</v>
      </c>
      <c r="P150" s="306">
        <f>R150+T150+V150</f>
        <v>0</v>
      </c>
      <c r="Q150" s="306">
        <v>0</v>
      </c>
      <c r="R150" s="306">
        <v>0</v>
      </c>
      <c r="S150" s="306">
        <v>0</v>
      </c>
      <c r="T150" s="306">
        <v>0</v>
      </c>
      <c r="U150" s="306">
        <v>0</v>
      </c>
      <c r="V150" s="306">
        <v>0</v>
      </c>
      <c r="W150" s="306">
        <f t="shared" ref="W150" si="95">SUM(X150:Y150)</f>
        <v>0</v>
      </c>
      <c r="X150" s="306">
        <v>0</v>
      </c>
      <c r="Y150" s="306">
        <v>0</v>
      </c>
    </row>
    <row r="151" spans="1:25" s="66" customFormat="1" ht="13.2" customHeight="1">
      <c r="A151" s="220" t="s">
        <v>107</v>
      </c>
      <c r="B151" s="222" t="s">
        <v>133</v>
      </c>
      <c r="C151" s="306">
        <v>0</v>
      </c>
      <c r="D151" s="306">
        <f>SUM(E151:F151)</f>
        <v>0</v>
      </c>
      <c r="E151" s="306">
        <v>0</v>
      </c>
      <c r="F151" s="306">
        <v>0</v>
      </c>
      <c r="G151" s="306">
        <f>SUM(H151:I151)</f>
        <v>0</v>
      </c>
      <c r="H151" s="306">
        <v>0</v>
      </c>
      <c r="I151" s="306">
        <v>0</v>
      </c>
      <c r="J151" s="306">
        <f>SUM(K151:M151)</f>
        <v>0</v>
      </c>
      <c r="K151" s="306">
        <v>0</v>
      </c>
      <c r="L151" s="306">
        <v>0</v>
      </c>
      <c r="M151" s="306">
        <v>0</v>
      </c>
      <c r="N151" s="306">
        <f t="shared" ref="N151" si="96">SUM(O151:P151)</f>
        <v>0</v>
      </c>
      <c r="O151" s="306">
        <f>Q151+S151+U151</f>
        <v>0</v>
      </c>
      <c r="P151" s="306">
        <f>R151+T151+V151</f>
        <v>0</v>
      </c>
      <c r="Q151" s="306">
        <v>0</v>
      </c>
      <c r="R151" s="306">
        <v>0</v>
      </c>
      <c r="S151" s="306">
        <v>0</v>
      </c>
      <c r="T151" s="306">
        <v>0</v>
      </c>
      <c r="U151" s="306">
        <v>0</v>
      </c>
      <c r="V151" s="306">
        <v>0</v>
      </c>
      <c r="W151" s="306">
        <f t="shared" ref="W151" si="97">SUM(X151:Y151)</f>
        <v>0</v>
      </c>
      <c r="X151" s="306">
        <v>0</v>
      </c>
      <c r="Y151" s="306">
        <v>0</v>
      </c>
    </row>
    <row r="152" spans="1:25" s="363" customFormat="1" ht="16.2">
      <c r="A152" s="220"/>
      <c r="B152" s="222" t="s">
        <v>113</v>
      </c>
      <c r="C152" s="306">
        <v>4</v>
      </c>
      <c r="D152" s="306">
        <f t="shared" si="69"/>
        <v>556</v>
      </c>
      <c r="E152" s="306">
        <v>144</v>
      </c>
      <c r="F152" s="306">
        <v>412</v>
      </c>
      <c r="G152" s="306">
        <f t="shared" si="70"/>
        <v>52</v>
      </c>
      <c r="H152" s="306">
        <v>6</v>
      </c>
      <c r="I152" s="306">
        <v>46</v>
      </c>
      <c r="J152" s="306">
        <f t="shared" si="71"/>
        <v>250</v>
      </c>
      <c r="K152" s="306">
        <v>85</v>
      </c>
      <c r="L152" s="306">
        <v>81</v>
      </c>
      <c r="M152" s="306">
        <v>84</v>
      </c>
      <c r="N152" s="306">
        <f t="shared" si="67"/>
        <v>6921</v>
      </c>
      <c r="O152" s="306">
        <f t="shared" si="72"/>
        <v>3685</v>
      </c>
      <c r="P152" s="306">
        <f t="shared" si="73"/>
        <v>3236</v>
      </c>
      <c r="Q152" s="306">
        <v>1270</v>
      </c>
      <c r="R152" s="306">
        <v>1104</v>
      </c>
      <c r="S152" s="306">
        <v>1211</v>
      </c>
      <c r="T152" s="306">
        <v>1039</v>
      </c>
      <c r="U152" s="306">
        <v>1204</v>
      </c>
      <c r="V152" s="306">
        <v>1093</v>
      </c>
      <c r="W152" s="306">
        <f t="shared" si="68"/>
        <v>2225</v>
      </c>
      <c r="X152" s="306">
        <v>1176</v>
      </c>
      <c r="Y152" s="306">
        <v>1049</v>
      </c>
    </row>
    <row r="153" spans="1:25" s="363" customFormat="1" ht="16.2">
      <c r="A153" s="220"/>
      <c r="B153" s="222" t="s">
        <v>112</v>
      </c>
      <c r="C153" s="306">
        <v>0</v>
      </c>
      <c r="D153" s="306">
        <f t="shared" si="69"/>
        <v>0</v>
      </c>
      <c r="E153" s="306">
        <v>0</v>
      </c>
      <c r="F153" s="306">
        <v>0</v>
      </c>
      <c r="G153" s="306">
        <f t="shared" si="70"/>
        <v>0</v>
      </c>
      <c r="H153" s="306">
        <v>0</v>
      </c>
      <c r="I153" s="306">
        <v>0</v>
      </c>
      <c r="J153" s="306">
        <f t="shared" si="71"/>
        <v>45</v>
      </c>
      <c r="K153" s="306">
        <v>15</v>
      </c>
      <c r="L153" s="306">
        <v>15</v>
      </c>
      <c r="M153" s="306">
        <v>15</v>
      </c>
      <c r="N153" s="306">
        <f t="shared" si="67"/>
        <v>1785</v>
      </c>
      <c r="O153" s="306">
        <f t="shared" si="72"/>
        <v>971</v>
      </c>
      <c r="P153" s="306">
        <f t="shared" si="73"/>
        <v>814</v>
      </c>
      <c r="Q153" s="306">
        <v>329</v>
      </c>
      <c r="R153" s="306">
        <v>291</v>
      </c>
      <c r="S153" s="306">
        <v>332</v>
      </c>
      <c r="T153" s="306">
        <v>247</v>
      </c>
      <c r="U153" s="306">
        <v>310</v>
      </c>
      <c r="V153" s="306">
        <v>276</v>
      </c>
      <c r="W153" s="306">
        <f t="shared" si="68"/>
        <v>595</v>
      </c>
      <c r="X153" s="306">
        <v>333</v>
      </c>
      <c r="Y153" s="306">
        <v>262</v>
      </c>
    </row>
    <row r="154" spans="1:25" s="66" customFormat="1" ht="13.2" customHeight="1">
      <c r="A154" s="220" t="s">
        <v>108</v>
      </c>
      <c r="B154" s="222" t="s">
        <v>133</v>
      </c>
      <c r="C154" s="306">
        <v>0</v>
      </c>
      <c r="D154" s="306">
        <f>SUM(E154:F154)</f>
        <v>0</v>
      </c>
      <c r="E154" s="306">
        <v>0</v>
      </c>
      <c r="F154" s="306">
        <v>0</v>
      </c>
      <c r="G154" s="306">
        <f>SUM(H154:I154)</f>
        <v>0</v>
      </c>
      <c r="H154" s="306">
        <v>0</v>
      </c>
      <c r="I154" s="306">
        <v>0</v>
      </c>
      <c r="J154" s="306">
        <f>SUM(K154:M154)</f>
        <v>0</v>
      </c>
      <c r="K154" s="306">
        <v>0</v>
      </c>
      <c r="L154" s="306">
        <v>0</v>
      </c>
      <c r="M154" s="306">
        <v>0</v>
      </c>
      <c r="N154" s="306">
        <f t="shared" ref="N154" si="98">SUM(O154:P154)</f>
        <v>0</v>
      </c>
      <c r="O154" s="306">
        <f>Q154+S154+U154</f>
        <v>0</v>
      </c>
      <c r="P154" s="306">
        <f>R154+T154+V154</f>
        <v>0</v>
      </c>
      <c r="Q154" s="306">
        <v>0</v>
      </c>
      <c r="R154" s="306">
        <v>0</v>
      </c>
      <c r="S154" s="306">
        <v>0</v>
      </c>
      <c r="T154" s="306">
        <v>0</v>
      </c>
      <c r="U154" s="306">
        <v>0</v>
      </c>
      <c r="V154" s="306">
        <v>0</v>
      </c>
      <c r="W154" s="306">
        <f t="shared" ref="W154" si="99">SUM(X154:Y154)</f>
        <v>0</v>
      </c>
      <c r="X154" s="306">
        <v>0</v>
      </c>
      <c r="Y154" s="306">
        <v>0</v>
      </c>
    </row>
    <row r="155" spans="1:25" s="363" customFormat="1" ht="16.2">
      <c r="A155" s="220"/>
      <c r="B155" s="222" t="s">
        <v>113</v>
      </c>
      <c r="C155" s="306">
        <v>2</v>
      </c>
      <c r="D155" s="306">
        <f t="shared" si="69"/>
        <v>134</v>
      </c>
      <c r="E155" s="306">
        <v>42</v>
      </c>
      <c r="F155" s="306">
        <v>92</v>
      </c>
      <c r="G155" s="306">
        <f t="shared" si="70"/>
        <v>16</v>
      </c>
      <c r="H155" s="306">
        <v>3</v>
      </c>
      <c r="I155" s="306">
        <v>13</v>
      </c>
      <c r="J155" s="306">
        <f t="shared" si="71"/>
        <v>69</v>
      </c>
      <c r="K155" s="306">
        <v>21</v>
      </c>
      <c r="L155" s="306">
        <v>21</v>
      </c>
      <c r="M155" s="306">
        <v>27</v>
      </c>
      <c r="N155" s="306">
        <f t="shared" si="67"/>
        <v>1645</v>
      </c>
      <c r="O155" s="306">
        <f t="shared" si="72"/>
        <v>845</v>
      </c>
      <c r="P155" s="306">
        <f t="shared" si="73"/>
        <v>800</v>
      </c>
      <c r="Q155" s="306">
        <v>260</v>
      </c>
      <c r="R155" s="306">
        <v>241</v>
      </c>
      <c r="S155" s="306">
        <v>266</v>
      </c>
      <c r="T155" s="306">
        <v>273</v>
      </c>
      <c r="U155" s="306">
        <v>319</v>
      </c>
      <c r="V155" s="306">
        <v>286</v>
      </c>
      <c r="W155" s="306">
        <f t="shared" si="68"/>
        <v>626</v>
      </c>
      <c r="X155" s="306">
        <v>301</v>
      </c>
      <c r="Y155" s="306">
        <v>325</v>
      </c>
    </row>
    <row r="156" spans="1:25" s="66" customFormat="1" ht="13.2" customHeight="1">
      <c r="A156" s="220"/>
      <c r="B156" s="222" t="s">
        <v>112</v>
      </c>
      <c r="C156" s="306">
        <v>0</v>
      </c>
      <c r="D156" s="306">
        <f>SUM(E156:F156)</f>
        <v>0</v>
      </c>
      <c r="E156" s="306">
        <v>0</v>
      </c>
      <c r="F156" s="306">
        <v>0</v>
      </c>
      <c r="G156" s="306">
        <f>SUM(H156:I156)</f>
        <v>0</v>
      </c>
      <c r="H156" s="306">
        <v>0</v>
      </c>
      <c r="I156" s="306">
        <v>0</v>
      </c>
      <c r="J156" s="306">
        <f>SUM(K156:M156)</f>
        <v>0</v>
      </c>
      <c r="K156" s="306">
        <v>0</v>
      </c>
      <c r="L156" s="306">
        <v>0</v>
      </c>
      <c r="M156" s="306">
        <v>0</v>
      </c>
      <c r="N156" s="306">
        <f t="shared" si="67"/>
        <v>0</v>
      </c>
      <c r="O156" s="306">
        <f>Q156+S156+U156</f>
        <v>0</v>
      </c>
      <c r="P156" s="306">
        <f>R156+T156+V156</f>
        <v>0</v>
      </c>
      <c r="Q156" s="306">
        <v>0</v>
      </c>
      <c r="R156" s="306">
        <v>0</v>
      </c>
      <c r="S156" s="306">
        <v>0</v>
      </c>
      <c r="T156" s="306">
        <v>0</v>
      </c>
      <c r="U156" s="306">
        <v>0</v>
      </c>
      <c r="V156" s="306">
        <v>0</v>
      </c>
      <c r="W156" s="306">
        <f t="shared" ref="W156" si="100">SUM(X156:Y156)</f>
        <v>0</v>
      </c>
      <c r="X156" s="306">
        <v>0</v>
      </c>
      <c r="Y156" s="306">
        <v>0</v>
      </c>
    </row>
    <row r="157" spans="1:25" s="66" customFormat="1" ht="13.2" customHeight="1">
      <c r="A157" s="220" t="s">
        <v>87</v>
      </c>
      <c r="B157" s="222" t="s">
        <v>133</v>
      </c>
      <c r="C157" s="306">
        <v>0</v>
      </c>
      <c r="D157" s="306">
        <f>SUM(E157:F157)</f>
        <v>0</v>
      </c>
      <c r="E157" s="306">
        <v>0</v>
      </c>
      <c r="F157" s="306">
        <v>0</v>
      </c>
      <c r="G157" s="306">
        <f>SUM(H157:I157)</f>
        <v>0</v>
      </c>
      <c r="H157" s="306">
        <v>0</v>
      </c>
      <c r="I157" s="306">
        <v>0</v>
      </c>
      <c r="J157" s="306">
        <f>SUM(K157:M157)</f>
        <v>0</v>
      </c>
      <c r="K157" s="306">
        <v>0</v>
      </c>
      <c r="L157" s="306">
        <v>0</v>
      </c>
      <c r="M157" s="306">
        <v>0</v>
      </c>
      <c r="N157" s="306">
        <f t="shared" ref="N157" si="101">SUM(O157:P157)</f>
        <v>0</v>
      </c>
      <c r="O157" s="306">
        <f>Q157+S157+U157</f>
        <v>0</v>
      </c>
      <c r="P157" s="306">
        <f>R157+T157+V157</f>
        <v>0</v>
      </c>
      <c r="Q157" s="306">
        <v>0</v>
      </c>
      <c r="R157" s="306">
        <v>0</v>
      </c>
      <c r="S157" s="306">
        <v>0</v>
      </c>
      <c r="T157" s="306">
        <v>0</v>
      </c>
      <c r="U157" s="306">
        <v>0</v>
      </c>
      <c r="V157" s="306">
        <v>0</v>
      </c>
      <c r="W157" s="306">
        <f t="shared" ref="W157" si="102">SUM(X157:Y157)</f>
        <v>0</v>
      </c>
      <c r="X157" s="306">
        <v>0</v>
      </c>
      <c r="Y157" s="306">
        <v>0</v>
      </c>
    </row>
    <row r="158" spans="1:25" s="363" customFormat="1" ht="16.2">
      <c r="A158" s="220"/>
      <c r="B158" s="222" t="s">
        <v>113</v>
      </c>
      <c r="C158" s="306">
        <v>4</v>
      </c>
      <c r="D158" s="306">
        <f t="shared" si="69"/>
        <v>248</v>
      </c>
      <c r="E158" s="306">
        <v>64</v>
      </c>
      <c r="F158" s="306">
        <v>184</v>
      </c>
      <c r="G158" s="306">
        <f t="shared" si="70"/>
        <v>31</v>
      </c>
      <c r="H158" s="306">
        <v>5</v>
      </c>
      <c r="I158" s="306">
        <v>26</v>
      </c>
      <c r="J158" s="306">
        <f t="shared" si="71"/>
        <v>100</v>
      </c>
      <c r="K158" s="306">
        <v>32</v>
      </c>
      <c r="L158" s="306">
        <v>35</v>
      </c>
      <c r="M158" s="306">
        <v>33</v>
      </c>
      <c r="N158" s="306">
        <f t="shared" si="67"/>
        <v>2664</v>
      </c>
      <c r="O158" s="306">
        <f t="shared" si="72"/>
        <v>1375</v>
      </c>
      <c r="P158" s="306">
        <f t="shared" si="73"/>
        <v>1289</v>
      </c>
      <c r="Q158" s="306">
        <v>460</v>
      </c>
      <c r="R158" s="306">
        <v>404</v>
      </c>
      <c r="S158" s="306">
        <v>482</v>
      </c>
      <c r="T158" s="306">
        <v>441</v>
      </c>
      <c r="U158" s="306">
        <v>433</v>
      </c>
      <c r="V158" s="306">
        <v>444</v>
      </c>
      <c r="W158" s="306">
        <f t="shared" si="68"/>
        <v>918</v>
      </c>
      <c r="X158" s="306">
        <v>460</v>
      </c>
      <c r="Y158" s="306">
        <v>458</v>
      </c>
    </row>
    <row r="159" spans="1:25" s="363" customFormat="1" ht="16.2">
      <c r="A159" s="220"/>
      <c r="B159" s="222" t="s">
        <v>112</v>
      </c>
      <c r="C159" s="306">
        <v>0</v>
      </c>
      <c r="D159" s="306">
        <f t="shared" si="69"/>
        <v>0</v>
      </c>
      <c r="E159" s="306">
        <v>0</v>
      </c>
      <c r="F159" s="306">
        <v>0</v>
      </c>
      <c r="G159" s="306">
        <f t="shared" si="70"/>
        <v>0</v>
      </c>
      <c r="H159" s="306">
        <v>0</v>
      </c>
      <c r="I159" s="306">
        <v>0</v>
      </c>
      <c r="J159" s="306">
        <f t="shared" si="71"/>
        <v>19</v>
      </c>
      <c r="K159" s="306">
        <v>7</v>
      </c>
      <c r="L159" s="306">
        <v>6</v>
      </c>
      <c r="M159" s="306">
        <v>6</v>
      </c>
      <c r="N159" s="306">
        <f t="shared" si="67"/>
        <v>690</v>
      </c>
      <c r="O159" s="306">
        <f t="shared" si="72"/>
        <v>2</v>
      </c>
      <c r="P159" s="306">
        <f t="shared" si="73"/>
        <v>688</v>
      </c>
      <c r="Q159" s="306">
        <v>2</v>
      </c>
      <c r="R159" s="306">
        <v>219</v>
      </c>
      <c r="S159" s="306">
        <v>0</v>
      </c>
      <c r="T159" s="306">
        <v>231</v>
      </c>
      <c r="U159" s="306">
        <v>0</v>
      </c>
      <c r="V159" s="306">
        <v>238</v>
      </c>
      <c r="W159" s="306">
        <f t="shared" si="68"/>
        <v>302</v>
      </c>
      <c r="X159" s="306">
        <v>10</v>
      </c>
      <c r="Y159" s="306">
        <v>292</v>
      </c>
    </row>
    <row r="160" spans="1:25" s="66" customFormat="1" ht="13.2" customHeight="1">
      <c r="A160" s="220" t="s">
        <v>109</v>
      </c>
      <c r="B160" s="222" t="s">
        <v>133</v>
      </c>
      <c r="C160" s="306">
        <v>0</v>
      </c>
      <c r="D160" s="306">
        <f>SUM(E160:F160)</f>
        <v>0</v>
      </c>
      <c r="E160" s="306">
        <v>0</v>
      </c>
      <c r="F160" s="306">
        <v>0</v>
      </c>
      <c r="G160" s="306">
        <f>SUM(H160:I160)</f>
        <v>0</v>
      </c>
      <c r="H160" s="306">
        <v>0</v>
      </c>
      <c r="I160" s="306">
        <v>0</v>
      </c>
      <c r="J160" s="306">
        <f>SUM(K160:M160)</f>
        <v>0</v>
      </c>
      <c r="K160" s="306">
        <v>0</v>
      </c>
      <c r="L160" s="306">
        <v>0</v>
      </c>
      <c r="M160" s="306">
        <v>0</v>
      </c>
      <c r="N160" s="306">
        <f t="shared" ref="N160" si="103">SUM(O160:P160)</f>
        <v>0</v>
      </c>
      <c r="O160" s="306">
        <f>Q160+S160+U160</f>
        <v>0</v>
      </c>
      <c r="P160" s="306">
        <f>R160+T160+V160</f>
        <v>0</v>
      </c>
      <c r="Q160" s="306">
        <v>0</v>
      </c>
      <c r="R160" s="306">
        <v>0</v>
      </c>
      <c r="S160" s="306">
        <v>0</v>
      </c>
      <c r="T160" s="306">
        <v>0</v>
      </c>
      <c r="U160" s="306">
        <v>0</v>
      </c>
      <c r="V160" s="306">
        <v>0</v>
      </c>
      <c r="W160" s="306">
        <f t="shared" ref="W160" si="104">SUM(X160:Y160)</f>
        <v>0</v>
      </c>
      <c r="X160" s="306">
        <v>0</v>
      </c>
      <c r="Y160" s="306">
        <v>0</v>
      </c>
    </row>
    <row r="161" spans="1:25" s="363" customFormat="1" ht="16.2">
      <c r="A161" s="220"/>
      <c r="B161" s="222" t="s">
        <v>113</v>
      </c>
      <c r="C161" s="306">
        <v>4</v>
      </c>
      <c r="D161" s="306">
        <f t="shared" si="69"/>
        <v>296</v>
      </c>
      <c r="E161" s="306">
        <v>82</v>
      </c>
      <c r="F161" s="306">
        <v>214</v>
      </c>
      <c r="G161" s="306">
        <f t="shared" si="70"/>
        <v>35</v>
      </c>
      <c r="H161" s="306">
        <v>6</v>
      </c>
      <c r="I161" s="306">
        <v>29</v>
      </c>
      <c r="J161" s="306">
        <f t="shared" si="71"/>
        <v>137</v>
      </c>
      <c r="K161" s="306">
        <v>45</v>
      </c>
      <c r="L161" s="306">
        <v>47</v>
      </c>
      <c r="M161" s="306">
        <v>45</v>
      </c>
      <c r="N161" s="306">
        <f t="shared" si="67"/>
        <v>3706</v>
      </c>
      <c r="O161" s="306">
        <f t="shared" si="72"/>
        <v>1928</v>
      </c>
      <c r="P161" s="306">
        <f t="shared" si="73"/>
        <v>1778</v>
      </c>
      <c r="Q161" s="306">
        <v>560</v>
      </c>
      <c r="R161" s="306">
        <v>645</v>
      </c>
      <c r="S161" s="306">
        <v>697</v>
      </c>
      <c r="T161" s="306">
        <v>586</v>
      </c>
      <c r="U161" s="306">
        <v>671</v>
      </c>
      <c r="V161" s="306">
        <v>547</v>
      </c>
      <c r="W161" s="306">
        <f t="shared" si="68"/>
        <v>1229</v>
      </c>
      <c r="X161" s="306">
        <v>616</v>
      </c>
      <c r="Y161" s="306">
        <v>613</v>
      </c>
    </row>
    <row r="162" spans="1:25" s="363" customFormat="1" ht="16.2">
      <c r="A162" s="220"/>
      <c r="B162" s="222" t="s">
        <v>112</v>
      </c>
      <c r="C162" s="306">
        <v>0</v>
      </c>
      <c r="D162" s="306">
        <f t="shared" si="69"/>
        <v>0</v>
      </c>
      <c r="E162" s="306">
        <v>0</v>
      </c>
      <c r="F162" s="306">
        <v>0</v>
      </c>
      <c r="G162" s="306">
        <f t="shared" si="70"/>
        <v>0</v>
      </c>
      <c r="H162" s="306">
        <v>0</v>
      </c>
      <c r="I162" s="306">
        <v>0</v>
      </c>
      <c r="J162" s="306">
        <f t="shared" si="71"/>
        <v>23</v>
      </c>
      <c r="K162" s="306">
        <v>7</v>
      </c>
      <c r="L162" s="306">
        <v>8</v>
      </c>
      <c r="M162" s="306">
        <v>8</v>
      </c>
      <c r="N162" s="306">
        <f t="shared" si="67"/>
        <v>980</v>
      </c>
      <c r="O162" s="306">
        <f t="shared" si="72"/>
        <v>613</v>
      </c>
      <c r="P162" s="306">
        <f t="shared" si="73"/>
        <v>367</v>
      </c>
      <c r="Q162" s="306">
        <v>203</v>
      </c>
      <c r="R162" s="306">
        <v>117</v>
      </c>
      <c r="S162" s="306">
        <v>200</v>
      </c>
      <c r="T162" s="306">
        <v>135</v>
      </c>
      <c r="U162" s="306">
        <v>210</v>
      </c>
      <c r="V162" s="306">
        <v>115</v>
      </c>
      <c r="W162" s="306">
        <f t="shared" si="68"/>
        <v>254</v>
      </c>
      <c r="X162" s="306">
        <v>162</v>
      </c>
      <c r="Y162" s="306">
        <v>92</v>
      </c>
    </row>
    <row r="163" spans="1:25" s="66" customFormat="1" ht="13.2" customHeight="1">
      <c r="A163" s="220" t="s">
        <v>89</v>
      </c>
      <c r="B163" s="222" t="s">
        <v>133</v>
      </c>
      <c r="C163" s="306">
        <v>0</v>
      </c>
      <c r="D163" s="306">
        <f>SUM(E163:F163)</f>
        <v>0</v>
      </c>
      <c r="E163" s="306">
        <v>0</v>
      </c>
      <c r="F163" s="306">
        <v>0</v>
      </c>
      <c r="G163" s="306">
        <f>SUM(H163:I163)</f>
        <v>0</v>
      </c>
      <c r="H163" s="306">
        <v>0</v>
      </c>
      <c r="I163" s="306">
        <v>0</v>
      </c>
      <c r="J163" s="306">
        <f>SUM(K163:M163)</f>
        <v>0</v>
      </c>
      <c r="K163" s="306">
        <v>0</v>
      </c>
      <c r="L163" s="306">
        <v>0</v>
      </c>
      <c r="M163" s="306">
        <v>0</v>
      </c>
      <c r="N163" s="306">
        <f t="shared" ref="N163" si="105">SUM(O163:P163)</f>
        <v>0</v>
      </c>
      <c r="O163" s="306">
        <f>Q163+S163+U163</f>
        <v>0</v>
      </c>
      <c r="P163" s="306">
        <f>R163+T163+V163</f>
        <v>0</v>
      </c>
      <c r="Q163" s="306">
        <v>0</v>
      </c>
      <c r="R163" s="306">
        <v>0</v>
      </c>
      <c r="S163" s="306">
        <v>0</v>
      </c>
      <c r="T163" s="306">
        <v>0</v>
      </c>
      <c r="U163" s="306">
        <v>0</v>
      </c>
      <c r="V163" s="306">
        <v>0</v>
      </c>
      <c r="W163" s="306">
        <f t="shared" ref="W163" si="106">SUM(X163:Y163)</f>
        <v>0</v>
      </c>
      <c r="X163" s="306">
        <v>0</v>
      </c>
      <c r="Y163" s="306">
        <v>0</v>
      </c>
    </row>
    <row r="164" spans="1:25" s="363" customFormat="1" ht="16.2">
      <c r="A164" s="220"/>
      <c r="B164" s="222" t="s">
        <v>113</v>
      </c>
      <c r="C164" s="306">
        <v>2</v>
      </c>
      <c r="D164" s="306">
        <f t="shared" si="69"/>
        <v>172</v>
      </c>
      <c r="E164" s="306">
        <v>49</v>
      </c>
      <c r="F164" s="306">
        <v>123</v>
      </c>
      <c r="G164" s="306">
        <f t="shared" si="70"/>
        <v>20</v>
      </c>
      <c r="H164" s="306">
        <v>1</v>
      </c>
      <c r="I164" s="306">
        <v>19</v>
      </c>
      <c r="J164" s="306">
        <f t="shared" si="71"/>
        <v>70</v>
      </c>
      <c r="K164" s="306">
        <v>23</v>
      </c>
      <c r="L164" s="306">
        <v>25</v>
      </c>
      <c r="M164" s="306">
        <v>22</v>
      </c>
      <c r="N164" s="306">
        <f t="shared" si="67"/>
        <v>1909</v>
      </c>
      <c r="O164" s="306">
        <f t="shared" si="72"/>
        <v>965</v>
      </c>
      <c r="P164" s="306">
        <f t="shared" si="73"/>
        <v>944</v>
      </c>
      <c r="Q164" s="306">
        <v>329</v>
      </c>
      <c r="R164" s="306">
        <v>314</v>
      </c>
      <c r="S164" s="306">
        <v>332</v>
      </c>
      <c r="T164" s="306">
        <v>316</v>
      </c>
      <c r="U164" s="306">
        <v>304</v>
      </c>
      <c r="V164" s="306">
        <v>314</v>
      </c>
      <c r="W164" s="306">
        <f t="shared" si="68"/>
        <v>618</v>
      </c>
      <c r="X164" s="306">
        <v>298</v>
      </c>
      <c r="Y164" s="306">
        <v>320</v>
      </c>
    </row>
    <row r="165" spans="1:25" s="363" customFormat="1" ht="16.2">
      <c r="A165" s="220"/>
      <c r="B165" s="222" t="s">
        <v>112</v>
      </c>
      <c r="C165" s="306">
        <v>0</v>
      </c>
      <c r="D165" s="306">
        <f t="shared" si="69"/>
        <v>0</v>
      </c>
      <c r="E165" s="306">
        <v>0</v>
      </c>
      <c r="F165" s="306">
        <v>0</v>
      </c>
      <c r="G165" s="306">
        <f t="shared" si="70"/>
        <v>0</v>
      </c>
      <c r="H165" s="306">
        <v>0</v>
      </c>
      <c r="I165" s="306">
        <v>0</v>
      </c>
      <c r="J165" s="306">
        <f t="shared" si="71"/>
        <v>20</v>
      </c>
      <c r="K165" s="306">
        <v>6</v>
      </c>
      <c r="L165" s="306">
        <v>7</v>
      </c>
      <c r="M165" s="306">
        <v>7</v>
      </c>
      <c r="N165" s="306">
        <f t="shared" si="67"/>
        <v>521</v>
      </c>
      <c r="O165" s="306">
        <f t="shared" si="72"/>
        <v>268</v>
      </c>
      <c r="P165" s="306">
        <f t="shared" si="73"/>
        <v>253</v>
      </c>
      <c r="Q165" s="306">
        <v>87</v>
      </c>
      <c r="R165" s="306">
        <v>93</v>
      </c>
      <c r="S165" s="306">
        <v>85</v>
      </c>
      <c r="T165" s="306">
        <v>82</v>
      </c>
      <c r="U165" s="306">
        <v>96</v>
      </c>
      <c r="V165" s="306">
        <v>78</v>
      </c>
      <c r="W165" s="306">
        <f t="shared" si="68"/>
        <v>212</v>
      </c>
      <c r="X165" s="306">
        <v>113</v>
      </c>
      <c r="Y165" s="306">
        <v>99</v>
      </c>
    </row>
    <row r="166" spans="1:25" s="66" customFormat="1" ht="13.05" customHeight="1">
      <c r="A166" s="220" t="s">
        <v>90</v>
      </c>
      <c r="B166" s="222" t="s">
        <v>133</v>
      </c>
      <c r="C166" s="306">
        <v>0</v>
      </c>
      <c r="D166" s="306">
        <f>SUM(E166:F166)</f>
        <v>0</v>
      </c>
      <c r="E166" s="306">
        <v>0</v>
      </c>
      <c r="F166" s="306">
        <v>0</v>
      </c>
      <c r="G166" s="306">
        <f>SUM(H166:I166)</f>
        <v>0</v>
      </c>
      <c r="H166" s="306">
        <v>0</v>
      </c>
      <c r="I166" s="306">
        <v>0</v>
      </c>
      <c r="J166" s="306">
        <f>SUM(K166:M166)</f>
        <v>0</v>
      </c>
      <c r="K166" s="306">
        <v>0</v>
      </c>
      <c r="L166" s="306">
        <v>0</v>
      </c>
      <c r="M166" s="306">
        <v>0</v>
      </c>
      <c r="N166" s="306">
        <f t="shared" ref="N166" si="107">SUM(O166:P166)</f>
        <v>0</v>
      </c>
      <c r="O166" s="306">
        <f>Q166+S166+U166</f>
        <v>0</v>
      </c>
      <c r="P166" s="306">
        <f>R166+T166+V166</f>
        <v>0</v>
      </c>
      <c r="Q166" s="306">
        <v>0</v>
      </c>
      <c r="R166" s="306">
        <v>0</v>
      </c>
      <c r="S166" s="306">
        <v>0</v>
      </c>
      <c r="T166" s="306">
        <v>0</v>
      </c>
      <c r="U166" s="306">
        <v>0</v>
      </c>
      <c r="V166" s="306">
        <v>0</v>
      </c>
      <c r="W166" s="306">
        <f t="shared" ref="W166" si="108">SUM(X166:Y166)</f>
        <v>0</v>
      </c>
      <c r="X166" s="306">
        <v>0</v>
      </c>
      <c r="Y166" s="306">
        <v>0</v>
      </c>
    </row>
    <row r="167" spans="1:25" s="363" customFormat="1" ht="13.05" customHeight="1">
      <c r="A167" s="220"/>
      <c r="B167" s="222" t="s">
        <v>113</v>
      </c>
      <c r="C167" s="306">
        <v>2</v>
      </c>
      <c r="D167" s="306">
        <f t="shared" si="69"/>
        <v>235</v>
      </c>
      <c r="E167" s="306">
        <v>63</v>
      </c>
      <c r="F167" s="306">
        <v>172</v>
      </c>
      <c r="G167" s="306">
        <f t="shared" si="70"/>
        <v>22</v>
      </c>
      <c r="H167" s="306">
        <v>6</v>
      </c>
      <c r="I167" s="306">
        <v>16</v>
      </c>
      <c r="J167" s="306">
        <f t="shared" si="71"/>
        <v>98</v>
      </c>
      <c r="K167" s="306">
        <v>34</v>
      </c>
      <c r="L167" s="306">
        <v>32</v>
      </c>
      <c r="M167" s="306">
        <v>32</v>
      </c>
      <c r="N167" s="306">
        <f t="shared" si="67"/>
        <v>2742</v>
      </c>
      <c r="O167" s="306">
        <f t="shared" si="72"/>
        <v>1451</v>
      </c>
      <c r="P167" s="306">
        <f t="shared" si="73"/>
        <v>1291</v>
      </c>
      <c r="Q167" s="306">
        <v>499</v>
      </c>
      <c r="R167" s="306">
        <v>445</v>
      </c>
      <c r="S167" s="306">
        <v>473</v>
      </c>
      <c r="T167" s="306">
        <v>419</v>
      </c>
      <c r="U167" s="306">
        <v>479</v>
      </c>
      <c r="V167" s="306">
        <v>427</v>
      </c>
      <c r="W167" s="306">
        <f t="shared" si="68"/>
        <v>942</v>
      </c>
      <c r="X167" s="306">
        <v>490</v>
      </c>
      <c r="Y167" s="306">
        <v>452</v>
      </c>
    </row>
    <row r="168" spans="1:25" s="66" customFormat="1" ht="13.05" customHeight="1" thickBot="1">
      <c r="A168" s="381"/>
      <c r="B168" s="379" t="s">
        <v>135</v>
      </c>
      <c r="C168" s="380">
        <v>0</v>
      </c>
      <c r="D168" s="380">
        <f t="shared" si="69"/>
        <v>0</v>
      </c>
      <c r="E168" s="380">
        <v>0</v>
      </c>
      <c r="F168" s="380">
        <v>0</v>
      </c>
      <c r="G168" s="380">
        <f t="shared" si="70"/>
        <v>0</v>
      </c>
      <c r="H168" s="380">
        <v>0</v>
      </c>
      <c r="I168" s="380">
        <v>0</v>
      </c>
      <c r="J168" s="380">
        <f t="shared" si="71"/>
        <v>0</v>
      </c>
      <c r="K168" s="380">
        <v>0</v>
      </c>
      <c r="L168" s="380">
        <v>0</v>
      </c>
      <c r="M168" s="380">
        <v>0</v>
      </c>
      <c r="N168" s="380">
        <f t="shared" si="67"/>
        <v>0</v>
      </c>
      <c r="O168" s="380">
        <f t="shared" si="72"/>
        <v>0</v>
      </c>
      <c r="P168" s="380">
        <f t="shared" si="73"/>
        <v>0</v>
      </c>
      <c r="Q168" s="380">
        <v>0</v>
      </c>
      <c r="R168" s="380">
        <v>0</v>
      </c>
      <c r="S168" s="380">
        <v>0</v>
      </c>
      <c r="T168" s="380">
        <v>0</v>
      </c>
      <c r="U168" s="380">
        <v>0</v>
      </c>
      <c r="V168" s="380">
        <v>0</v>
      </c>
      <c r="W168" s="380">
        <f t="shared" si="68"/>
        <v>0</v>
      </c>
      <c r="X168" s="380">
        <v>0</v>
      </c>
      <c r="Y168" s="380">
        <v>0</v>
      </c>
    </row>
    <row r="169" spans="1:25" ht="12.6" customHeight="1">
      <c r="A169" s="52" t="s">
        <v>494</v>
      </c>
      <c r="B169" s="75"/>
      <c r="C169" s="75"/>
      <c r="D169" s="75"/>
      <c r="E169" s="75"/>
      <c r="F169" s="75"/>
      <c r="G169" s="75"/>
      <c r="H169" s="75"/>
      <c r="I169" s="75"/>
      <c r="J169" s="226"/>
      <c r="K169" s="226"/>
      <c r="L169" s="226"/>
      <c r="M169" s="226"/>
      <c r="N169" s="96" t="s">
        <v>21</v>
      </c>
      <c r="O169" s="52"/>
      <c r="P169" s="52"/>
      <c r="Q169" s="52"/>
      <c r="R169" s="226"/>
      <c r="S169" s="226"/>
      <c r="T169" s="226"/>
      <c r="U169" s="226"/>
      <c r="V169" s="226"/>
      <c r="W169" s="226"/>
      <c r="X169" s="226"/>
      <c r="Y169" s="226"/>
    </row>
    <row r="170" spans="1:25" ht="12.6" customHeight="1">
      <c r="A170" s="52" t="s">
        <v>495</v>
      </c>
      <c r="B170" s="75"/>
      <c r="C170" s="75"/>
      <c r="D170" s="75"/>
      <c r="E170" s="75"/>
      <c r="F170" s="75"/>
      <c r="G170" s="75"/>
      <c r="H170" s="75"/>
      <c r="I170" s="75"/>
      <c r="J170" s="226"/>
      <c r="K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</row>
    <row r="171" spans="1:25" ht="12.6" customHeight="1">
      <c r="A171" s="52" t="s">
        <v>496</v>
      </c>
      <c r="B171" s="75"/>
      <c r="C171" s="75"/>
      <c r="D171" s="75"/>
      <c r="E171" s="75"/>
      <c r="F171" s="75"/>
      <c r="G171" s="75"/>
      <c r="H171" s="75"/>
      <c r="I171" s="75"/>
    </row>
    <row r="172" spans="1:25" ht="12.6" customHeight="1">
      <c r="A172" s="52" t="s">
        <v>497</v>
      </c>
      <c r="B172" s="75"/>
      <c r="C172" s="75"/>
      <c r="D172" s="75"/>
      <c r="E172" s="75"/>
      <c r="F172" s="75"/>
      <c r="G172" s="75"/>
      <c r="H172" s="75"/>
      <c r="I172" s="75"/>
    </row>
    <row r="196" spans="1:25" ht="19.95" customHeight="1">
      <c r="A196" s="181" t="s">
        <v>451</v>
      </c>
      <c r="Y196" s="181"/>
    </row>
    <row r="197" spans="1:25" ht="19.95" customHeight="1">
      <c r="A197" s="181" t="s">
        <v>452</v>
      </c>
      <c r="Y197" s="181"/>
    </row>
  </sheetData>
  <mergeCells count="39">
    <mergeCell ref="A1:M1"/>
    <mergeCell ref="N1:Y1"/>
    <mergeCell ref="C3:C5"/>
    <mergeCell ref="D3:F4"/>
    <mergeCell ref="G3:I4"/>
    <mergeCell ref="J3:M4"/>
    <mergeCell ref="N3:V3"/>
    <mergeCell ref="A3:B5"/>
    <mergeCell ref="W3:Y4"/>
    <mergeCell ref="N4:P4"/>
    <mergeCell ref="Q4:R4"/>
    <mergeCell ref="S4:T4"/>
    <mergeCell ref="U4:V4"/>
    <mergeCell ref="A66:M66"/>
    <mergeCell ref="N66:Y66"/>
    <mergeCell ref="A119:M119"/>
    <mergeCell ref="N119:Y119"/>
    <mergeCell ref="A68:B70"/>
    <mergeCell ref="C68:C70"/>
    <mergeCell ref="D68:F69"/>
    <mergeCell ref="N68:V68"/>
    <mergeCell ref="W68:Y69"/>
    <mergeCell ref="N69:P69"/>
    <mergeCell ref="Q69:R69"/>
    <mergeCell ref="S69:T69"/>
    <mergeCell ref="U69:V69"/>
    <mergeCell ref="G68:I69"/>
    <mergeCell ref="J68:M69"/>
    <mergeCell ref="A121:B123"/>
    <mergeCell ref="C121:C123"/>
    <mergeCell ref="D121:F122"/>
    <mergeCell ref="G121:I122"/>
    <mergeCell ref="J121:M122"/>
    <mergeCell ref="N121:V121"/>
    <mergeCell ref="W121:Y122"/>
    <mergeCell ref="N122:P122"/>
    <mergeCell ref="Q122:R122"/>
    <mergeCell ref="S122:T122"/>
    <mergeCell ref="U122:V122"/>
  </mergeCells>
  <phoneticPr fontId="7" type="noConversion"/>
  <printOptions horizontalCentered="1" gridLinesSet="0"/>
  <pageMargins left="0.59055118110236227" right="0.59055118110236227" top="0.59055118110236227" bottom="0.59055118110236227" header="0.27559055118110237" footer="0"/>
  <pageSetup paperSize="9" scale="93" pageOrder="overThenDown" orientation="portrait" r:id="rId1"/>
  <headerFooter alignWithMargins="0"/>
  <rowBreaks count="2" manualBreakCount="2">
    <brk id="65" max="24" man="1"/>
    <brk id="11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L171"/>
  <sheetViews>
    <sheetView showGridLines="0" view="pageBreakPreview" topLeftCell="A27" zoomScale="87" zoomScaleNormal="100" zoomScaleSheetLayoutView="87" workbookViewId="0">
      <selection activeCell="H52" sqref="H52"/>
    </sheetView>
  </sheetViews>
  <sheetFormatPr defaultColWidth="9" defaultRowHeight="16.2"/>
  <cols>
    <col min="1" max="1" width="17.88671875" style="86" customWidth="1"/>
    <col min="2" max="2" width="7.33203125" style="86" bestFit="1" customWidth="1"/>
    <col min="3" max="6" width="9.33203125" style="86" customWidth="1"/>
    <col min="7" max="9" width="9.21875" style="86" customWidth="1"/>
    <col min="10" max="16" width="12.88671875" style="86" customWidth="1"/>
    <col min="17" max="17" width="17.88671875" style="86" customWidth="1"/>
    <col min="18" max="18" width="7.33203125" style="86" customWidth="1"/>
    <col min="19" max="21" width="9.21875" style="86" customWidth="1"/>
    <col min="22" max="25" width="9.33203125" style="86" customWidth="1"/>
    <col min="26" max="33" width="8.21875" style="86" customWidth="1"/>
    <col min="34" max="34" width="8.109375" style="86" customWidth="1"/>
    <col min="35" max="36" width="8.21875" style="86" customWidth="1"/>
    <col min="37" max="16384" width="9" style="86"/>
  </cols>
  <sheetData>
    <row r="1" spans="1:38" s="60" customFormat="1" ht="38.1" customHeight="1">
      <c r="A1" s="484" t="s">
        <v>139</v>
      </c>
      <c r="B1" s="484"/>
      <c r="C1" s="484"/>
      <c r="D1" s="484"/>
      <c r="E1" s="484"/>
      <c r="F1" s="484"/>
      <c r="G1" s="484"/>
      <c r="H1" s="484"/>
      <c r="I1" s="484"/>
      <c r="J1" s="484" t="s">
        <v>280</v>
      </c>
      <c r="K1" s="484"/>
      <c r="L1" s="484"/>
      <c r="M1" s="484"/>
      <c r="N1" s="484"/>
      <c r="O1" s="484"/>
      <c r="P1" s="484"/>
      <c r="Q1" s="484" t="s">
        <v>503</v>
      </c>
      <c r="R1" s="484"/>
      <c r="S1" s="468"/>
      <c r="T1" s="468"/>
      <c r="U1" s="468"/>
      <c r="V1" s="468"/>
      <c r="W1" s="468"/>
      <c r="X1" s="468"/>
      <c r="Y1" s="468"/>
      <c r="Z1" s="485" t="s">
        <v>205</v>
      </c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61"/>
    </row>
    <row r="2" spans="1:38" s="61" customFormat="1" ht="16.95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85"/>
      <c r="T2" s="185"/>
      <c r="U2" s="185"/>
      <c r="V2" s="185"/>
      <c r="W2" s="185"/>
      <c r="X2" s="185"/>
      <c r="Y2" s="185"/>
      <c r="Z2" s="119"/>
      <c r="AA2" s="229"/>
      <c r="AB2" s="229"/>
      <c r="AC2" s="229"/>
      <c r="AD2" s="229"/>
      <c r="AE2" s="229"/>
      <c r="AF2" s="229"/>
      <c r="AG2" s="229"/>
      <c r="AH2" s="229"/>
      <c r="AI2" s="229"/>
      <c r="AJ2" s="229"/>
    </row>
    <row r="3" spans="1:38" s="43" customFormat="1" ht="15" customHeight="1">
      <c r="A3" s="447" t="s">
        <v>510</v>
      </c>
      <c r="B3" s="414"/>
      <c r="C3" s="392" t="s">
        <v>511</v>
      </c>
      <c r="D3" s="423" t="s">
        <v>515</v>
      </c>
      <c r="E3" s="453"/>
      <c r="F3" s="454"/>
      <c r="G3" s="423" t="s">
        <v>519</v>
      </c>
      <c r="H3" s="453"/>
      <c r="I3" s="454"/>
      <c r="J3" s="472" t="s">
        <v>520</v>
      </c>
      <c r="K3" s="477"/>
      <c r="L3" s="477"/>
      <c r="M3" s="477"/>
      <c r="N3" s="477"/>
      <c r="O3" s="477"/>
      <c r="P3" s="478"/>
      <c r="Q3" s="447" t="s">
        <v>510</v>
      </c>
      <c r="R3" s="414"/>
      <c r="S3" s="481" t="s">
        <v>18</v>
      </c>
      <c r="T3" s="482"/>
      <c r="U3" s="482"/>
      <c r="V3" s="482"/>
      <c r="W3" s="482"/>
      <c r="X3" s="482"/>
      <c r="Y3" s="482"/>
      <c r="Z3" s="483" t="s">
        <v>199</v>
      </c>
      <c r="AA3" s="464"/>
      <c r="AB3" s="464"/>
      <c r="AC3" s="464"/>
      <c r="AD3" s="464"/>
      <c r="AE3" s="464"/>
      <c r="AF3" s="464"/>
      <c r="AG3" s="465"/>
      <c r="AH3" s="471" t="s">
        <v>521</v>
      </c>
      <c r="AI3" s="472"/>
      <c r="AJ3" s="472"/>
      <c r="AK3" s="42"/>
    </row>
    <row r="4" spans="1:38" s="43" customFormat="1" ht="36" customHeight="1">
      <c r="A4" s="448"/>
      <c r="B4" s="415"/>
      <c r="C4" s="452"/>
      <c r="D4" s="455"/>
      <c r="E4" s="456"/>
      <c r="F4" s="457"/>
      <c r="G4" s="455"/>
      <c r="H4" s="456"/>
      <c r="I4" s="457"/>
      <c r="J4" s="479"/>
      <c r="K4" s="479"/>
      <c r="L4" s="479"/>
      <c r="M4" s="479"/>
      <c r="N4" s="479"/>
      <c r="O4" s="479"/>
      <c r="P4" s="480"/>
      <c r="Q4" s="448"/>
      <c r="R4" s="415"/>
      <c r="S4" s="476" t="s">
        <v>23</v>
      </c>
      <c r="T4" s="436"/>
      <c r="U4" s="435"/>
      <c r="V4" s="476" t="s">
        <v>182</v>
      </c>
      <c r="W4" s="435"/>
      <c r="X4" s="476" t="s">
        <v>183</v>
      </c>
      <c r="Y4" s="435"/>
      <c r="Z4" s="475" t="s">
        <v>184</v>
      </c>
      <c r="AA4" s="435"/>
      <c r="AB4" s="476" t="s">
        <v>200</v>
      </c>
      <c r="AC4" s="435"/>
      <c r="AD4" s="476" t="s">
        <v>158</v>
      </c>
      <c r="AE4" s="435"/>
      <c r="AF4" s="476" t="s">
        <v>159</v>
      </c>
      <c r="AG4" s="435"/>
      <c r="AH4" s="473"/>
      <c r="AI4" s="474"/>
      <c r="AJ4" s="474"/>
      <c r="AK4" s="42"/>
    </row>
    <row r="5" spans="1:38" s="43" customFormat="1" ht="39" customHeight="1" thickBot="1">
      <c r="A5" s="449"/>
      <c r="B5" s="450"/>
      <c r="C5" s="385"/>
      <c r="D5" s="106" t="s">
        <v>14</v>
      </c>
      <c r="E5" s="107" t="s">
        <v>12</v>
      </c>
      <c r="F5" s="107" t="s">
        <v>13</v>
      </c>
      <c r="G5" s="106" t="s">
        <v>14</v>
      </c>
      <c r="H5" s="107" t="s">
        <v>12</v>
      </c>
      <c r="I5" s="107" t="s">
        <v>13</v>
      </c>
      <c r="J5" s="168" t="s">
        <v>14</v>
      </c>
      <c r="K5" s="156" t="s">
        <v>171</v>
      </c>
      <c r="L5" s="156" t="s">
        <v>172</v>
      </c>
      <c r="M5" s="156" t="s">
        <v>173</v>
      </c>
      <c r="N5" s="156" t="s">
        <v>174</v>
      </c>
      <c r="O5" s="156" t="s">
        <v>175</v>
      </c>
      <c r="P5" s="156" t="s">
        <v>198</v>
      </c>
      <c r="Q5" s="449"/>
      <c r="R5" s="450"/>
      <c r="S5" s="157" t="s">
        <v>202</v>
      </c>
      <c r="T5" s="158" t="s">
        <v>203</v>
      </c>
      <c r="U5" s="158" t="s">
        <v>204</v>
      </c>
      <c r="V5" s="158" t="s">
        <v>203</v>
      </c>
      <c r="W5" s="158" t="s">
        <v>204</v>
      </c>
      <c r="X5" s="158" t="s">
        <v>203</v>
      </c>
      <c r="Y5" s="158" t="s">
        <v>204</v>
      </c>
      <c r="Z5" s="158" t="s">
        <v>203</v>
      </c>
      <c r="AA5" s="158" t="s">
        <v>204</v>
      </c>
      <c r="AB5" s="158" t="s">
        <v>203</v>
      </c>
      <c r="AC5" s="158" t="s">
        <v>204</v>
      </c>
      <c r="AD5" s="158" t="s">
        <v>203</v>
      </c>
      <c r="AE5" s="158" t="s">
        <v>204</v>
      </c>
      <c r="AF5" s="158" t="s">
        <v>203</v>
      </c>
      <c r="AG5" s="158" t="s">
        <v>204</v>
      </c>
      <c r="AH5" s="106" t="s">
        <v>14</v>
      </c>
      <c r="AI5" s="107" t="s">
        <v>12</v>
      </c>
      <c r="AJ5" s="167" t="s">
        <v>13</v>
      </c>
      <c r="AK5" s="42"/>
    </row>
    <row r="6" spans="1:38" s="111" customFormat="1" ht="13.2" hidden="1" customHeight="1">
      <c r="A6" s="112" t="s">
        <v>55</v>
      </c>
      <c r="B6" s="221" t="s">
        <v>133</v>
      </c>
      <c r="C6" s="176">
        <v>2</v>
      </c>
      <c r="D6" s="176">
        <v>133</v>
      </c>
      <c r="E6" s="176">
        <v>37</v>
      </c>
      <c r="F6" s="176">
        <v>96</v>
      </c>
      <c r="G6" s="176">
        <v>6</v>
      </c>
      <c r="H6" s="176">
        <v>2</v>
      </c>
      <c r="I6" s="176">
        <v>4</v>
      </c>
      <c r="J6" s="176">
        <v>81</v>
      </c>
      <c r="K6" s="176">
        <v>14</v>
      </c>
      <c r="L6" s="176">
        <v>14</v>
      </c>
      <c r="M6" s="176">
        <v>14</v>
      </c>
      <c r="N6" s="176">
        <v>14</v>
      </c>
      <c r="O6" s="176">
        <v>13</v>
      </c>
      <c r="P6" s="176">
        <v>12</v>
      </c>
      <c r="Q6" s="112" t="s">
        <v>55</v>
      </c>
      <c r="R6" s="221" t="s">
        <v>133</v>
      </c>
      <c r="S6" s="176">
        <v>2434</v>
      </c>
      <c r="T6" s="176">
        <v>1302</v>
      </c>
      <c r="U6" s="176">
        <v>1132</v>
      </c>
      <c r="V6" s="176">
        <v>210</v>
      </c>
      <c r="W6" s="176">
        <v>175</v>
      </c>
      <c r="X6" s="176">
        <v>243</v>
      </c>
      <c r="Y6" s="176">
        <v>190</v>
      </c>
      <c r="Z6" s="176">
        <v>231</v>
      </c>
      <c r="AA6" s="176">
        <v>193</v>
      </c>
      <c r="AB6" s="176">
        <v>224</v>
      </c>
      <c r="AC6" s="176">
        <v>198</v>
      </c>
      <c r="AD6" s="176">
        <v>204</v>
      </c>
      <c r="AE6" s="176">
        <v>194</v>
      </c>
      <c r="AF6" s="176">
        <v>190</v>
      </c>
      <c r="AG6" s="176">
        <v>182</v>
      </c>
      <c r="AH6" s="176">
        <v>315</v>
      </c>
      <c r="AI6" s="176">
        <v>170</v>
      </c>
      <c r="AJ6" s="176">
        <v>145</v>
      </c>
      <c r="AK6" s="110"/>
      <c r="AL6" s="110"/>
    </row>
    <row r="7" spans="1:38" s="111" customFormat="1" ht="13.2" hidden="1" customHeight="1">
      <c r="A7" s="112"/>
      <c r="B7" s="222" t="s">
        <v>134</v>
      </c>
      <c r="C7" s="176">
        <v>209</v>
      </c>
      <c r="D7" s="176">
        <v>7243</v>
      </c>
      <c r="E7" s="176">
        <v>2469</v>
      </c>
      <c r="F7" s="176">
        <v>4774</v>
      </c>
      <c r="G7" s="176">
        <v>575</v>
      </c>
      <c r="H7" s="176">
        <v>73</v>
      </c>
      <c r="I7" s="176">
        <v>502</v>
      </c>
      <c r="J7" s="176">
        <v>4585</v>
      </c>
      <c r="K7" s="176">
        <v>753</v>
      </c>
      <c r="L7" s="176">
        <v>733</v>
      </c>
      <c r="M7" s="176">
        <v>716</v>
      </c>
      <c r="N7" s="176">
        <v>747</v>
      </c>
      <c r="O7" s="176">
        <v>806</v>
      </c>
      <c r="P7" s="176">
        <v>830</v>
      </c>
      <c r="Q7" s="112"/>
      <c r="R7" s="222" t="s">
        <v>134</v>
      </c>
      <c r="S7" s="176">
        <v>131145</v>
      </c>
      <c r="T7" s="176">
        <v>68486</v>
      </c>
      <c r="U7" s="176">
        <v>62659</v>
      </c>
      <c r="V7" s="176">
        <v>10537</v>
      </c>
      <c r="W7" s="176">
        <v>9749</v>
      </c>
      <c r="X7" s="176">
        <v>10957</v>
      </c>
      <c r="Y7" s="176">
        <v>10134</v>
      </c>
      <c r="Z7" s="176">
        <v>10513</v>
      </c>
      <c r="AA7" s="176">
        <v>9666</v>
      </c>
      <c r="AB7" s="176">
        <v>11317</v>
      </c>
      <c r="AC7" s="176">
        <v>10111</v>
      </c>
      <c r="AD7" s="176">
        <v>12539</v>
      </c>
      <c r="AE7" s="176">
        <v>11398</v>
      </c>
      <c r="AF7" s="176">
        <v>12623</v>
      </c>
      <c r="AG7" s="176">
        <v>11601</v>
      </c>
      <c r="AH7" s="176">
        <v>24548</v>
      </c>
      <c r="AI7" s="176">
        <v>12708</v>
      </c>
      <c r="AJ7" s="176">
        <v>11840</v>
      </c>
      <c r="AK7" s="110"/>
      <c r="AL7" s="110"/>
    </row>
    <row r="8" spans="1:38" s="111" customFormat="1" ht="13.2" hidden="1" customHeight="1">
      <c r="A8" s="112"/>
      <c r="B8" s="222" t="s">
        <v>135</v>
      </c>
      <c r="C8" s="176">
        <v>2</v>
      </c>
      <c r="D8" s="176">
        <v>69</v>
      </c>
      <c r="E8" s="176">
        <v>14</v>
      </c>
      <c r="F8" s="176">
        <v>55</v>
      </c>
      <c r="G8" s="176">
        <v>15</v>
      </c>
      <c r="H8" s="176">
        <v>3</v>
      </c>
      <c r="I8" s="176">
        <v>12</v>
      </c>
      <c r="J8" s="176">
        <v>45</v>
      </c>
      <c r="K8" s="176">
        <v>12</v>
      </c>
      <c r="L8" s="176">
        <v>8</v>
      </c>
      <c r="M8" s="176">
        <v>8</v>
      </c>
      <c r="N8" s="176">
        <v>9</v>
      </c>
      <c r="O8" s="176">
        <v>4</v>
      </c>
      <c r="P8" s="176">
        <v>4</v>
      </c>
      <c r="Q8" s="112"/>
      <c r="R8" s="222" t="s">
        <v>135</v>
      </c>
      <c r="S8" s="176">
        <v>1556</v>
      </c>
      <c r="T8" s="176">
        <v>828</v>
      </c>
      <c r="U8" s="176">
        <v>728</v>
      </c>
      <c r="V8" s="176">
        <v>242</v>
      </c>
      <c r="W8" s="176">
        <v>170</v>
      </c>
      <c r="X8" s="176">
        <v>157</v>
      </c>
      <c r="Y8" s="176">
        <v>139</v>
      </c>
      <c r="Z8" s="176">
        <v>136</v>
      </c>
      <c r="AA8" s="176">
        <v>127</v>
      </c>
      <c r="AB8" s="176">
        <v>150</v>
      </c>
      <c r="AC8" s="176">
        <v>141</v>
      </c>
      <c r="AD8" s="176">
        <v>67</v>
      </c>
      <c r="AE8" s="176">
        <v>90</v>
      </c>
      <c r="AF8" s="176">
        <v>76</v>
      </c>
      <c r="AG8" s="176">
        <v>61</v>
      </c>
      <c r="AH8" s="176">
        <v>158</v>
      </c>
      <c r="AI8" s="176">
        <v>76</v>
      </c>
      <c r="AJ8" s="176">
        <v>82</v>
      </c>
      <c r="AK8" s="110"/>
      <c r="AL8" s="110"/>
    </row>
    <row r="9" spans="1:38" s="111" customFormat="1" ht="13.2" hidden="1" customHeight="1">
      <c r="A9" s="112" t="s">
        <v>536</v>
      </c>
      <c r="B9" s="222" t="s">
        <v>133</v>
      </c>
      <c r="C9" s="176">
        <v>1</v>
      </c>
      <c r="D9" s="176">
        <v>138</v>
      </c>
      <c r="E9" s="176">
        <v>35</v>
      </c>
      <c r="F9" s="176">
        <v>103</v>
      </c>
      <c r="G9" s="176">
        <v>7</v>
      </c>
      <c r="H9" s="176">
        <v>2</v>
      </c>
      <c r="I9" s="176">
        <v>5</v>
      </c>
      <c r="J9" s="176">
        <v>83</v>
      </c>
      <c r="K9" s="176">
        <v>14</v>
      </c>
      <c r="L9" s="176">
        <v>14</v>
      </c>
      <c r="M9" s="176">
        <v>14</v>
      </c>
      <c r="N9" s="176">
        <v>14</v>
      </c>
      <c r="O9" s="176">
        <v>14</v>
      </c>
      <c r="P9" s="176">
        <v>13</v>
      </c>
      <c r="Q9" s="112" t="s">
        <v>56</v>
      </c>
      <c r="R9" s="222" t="s">
        <v>133</v>
      </c>
      <c r="S9" s="176">
        <v>2451</v>
      </c>
      <c r="T9" s="176">
        <v>1297</v>
      </c>
      <c r="U9" s="176">
        <v>1154</v>
      </c>
      <c r="V9" s="176">
        <v>187</v>
      </c>
      <c r="W9" s="176">
        <v>199</v>
      </c>
      <c r="X9" s="176">
        <v>211</v>
      </c>
      <c r="Y9" s="176">
        <v>176</v>
      </c>
      <c r="Z9" s="176">
        <v>242</v>
      </c>
      <c r="AA9" s="176">
        <v>189</v>
      </c>
      <c r="AB9" s="176">
        <v>233</v>
      </c>
      <c r="AC9" s="176">
        <v>187</v>
      </c>
      <c r="AD9" s="176">
        <v>225</v>
      </c>
      <c r="AE9" s="176">
        <v>203</v>
      </c>
      <c r="AF9" s="176">
        <v>199</v>
      </c>
      <c r="AG9" s="176">
        <v>200</v>
      </c>
      <c r="AH9" s="176">
        <v>369</v>
      </c>
      <c r="AI9" s="176">
        <v>188</v>
      </c>
      <c r="AJ9" s="176">
        <v>181</v>
      </c>
      <c r="AK9" s="110"/>
      <c r="AL9" s="110"/>
    </row>
    <row r="10" spans="1:38" s="111" customFormat="1" ht="13.2" hidden="1" customHeight="1">
      <c r="A10" s="112"/>
      <c r="B10" s="222" t="s">
        <v>134</v>
      </c>
      <c r="C10" s="176">
        <v>209</v>
      </c>
      <c r="D10" s="176">
        <v>7092</v>
      </c>
      <c r="E10" s="176">
        <v>2403</v>
      </c>
      <c r="F10" s="176">
        <v>4689</v>
      </c>
      <c r="G10" s="176">
        <v>567</v>
      </c>
      <c r="H10" s="176">
        <v>65</v>
      </c>
      <c r="I10" s="176">
        <v>502</v>
      </c>
      <c r="J10" s="176">
        <v>4442</v>
      </c>
      <c r="K10" s="176">
        <v>689</v>
      </c>
      <c r="L10" s="176">
        <v>754</v>
      </c>
      <c r="M10" s="176">
        <v>736</v>
      </c>
      <c r="N10" s="176">
        <v>710</v>
      </c>
      <c r="O10" s="176">
        <v>742</v>
      </c>
      <c r="P10" s="176">
        <v>811</v>
      </c>
      <c r="Q10" s="112"/>
      <c r="R10" s="222" t="s">
        <v>134</v>
      </c>
      <c r="S10" s="176">
        <v>124478</v>
      </c>
      <c r="T10" s="176">
        <v>65082</v>
      </c>
      <c r="U10" s="176">
        <v>59396</v>
      </c>
      <c r="V10" s="176">
        <v>9110</v>
      </c>
      <c r="W10" s="176">
        <v>8297</v>
      </c>
      <c r="X10" s="176">
        <v>10569</v>
      </c>
      <c r="Y10" s="176">
        <v>9744</v>
      </c>
      <c r="Z10" s="176">
        <v>10976</v>
      </c>
      <c r="AA10" s="176">
        <v>10130</v>
      </c>
      <c r="AB10" s="176">
        <v>10517</v>
      </c>
      <c r="AC10" s="176">
        <v>9681</v>
      </c>
      <c r="AD10" s="176">
        <v>11322</v>
      </c>
      <c r="AE10" s="176">
        <v>10142</v>
      </c>
      <c r="AF10" s="176">
        <v>12588</v>
      </c>
      <c r="AG10" s="176">
        <v>11402</v>
      </c>
      <c r="AH10" s="176">
        <v>24281</v>
      </c>
      <c r="AI10" s="176">
        <v>12648</v>
      </c>
      <c r="AJ10" s="176">
        <v>11633</v>
      </c>
      <c r="AK10" s="110"/>
      <c r="AL10" s="110"/>
    </row>
    <row r="11" spans="1:38" s="111" customFormat="1" ht="13.2" hidden="1" customHeight="1">
      <c r="A11" s="112"/>
      <c r="B11" s="222" t="s">
        <v>135</v>
      </c>
      <c r="C11" s="176">
        <v>2</v>
      </c>
      <c r="D11" s="176">
        <v>80</v>
      </c>
      <c r="E11" s="176">
        <v>16</v>
      </c>
      <c r="F11" s="176">
        <v>64</v>
      </c>
      <c r="G11" s="176">
        <v>15</v>
      </c>
      <c r="H11" s="176">
        <v>3</v>
      </c>
      <c r="I11" s="176">
        <v>12</v>
      </c>
      <c r="J11" s="176">
        <v>52</v>
      </c>
      <c r="K11" s="176">
        <v>11</v>
      </c>
      <c r="L11" s="176">
        <v>12</v>
      </c>
      <c r="M11" s="176">
        <v>8</v>
      </c>
      <c r="N11" s="176">
        <v>8</v>
      </c>
      <c r="O11" s="176">
        <v>9</v>
      </c>
      <c r="P11" s="176">
        <v>4</v>
      </c>
      <c r="Q11" s="112"/>
      <c r="R11" s="222" t="s">
        <v>135</v>
      </c>
      <c r="S11" s="176">
        <v>1722</v>
      </c>
      <c r="T11" s="176">
        <v>912</v>
      </c>
      <c r="U11" s="176">
        <v>810</v>
      </c>
      <c r="V11" s="176">
        <v>183</v>
      </c>
      <c r="W11" s="176">
        <v>170</v>
      </c>
      <c r="X11" s="176">
        <v>228</v>
      </c>
      <c r="Y11" s="176">
        <v>166</v>
      </c>
      <c r="Z11" s="176">
        <v>151</v>
      </c>
      <c r="AA11" s="176">
        <v>132</v>
      </c>
      <c r="AB11" s="176">
        <v>133</v>
      </c>
      <c r="AC11" s="176">
        <v>129</v>
      </c>
      <c r="AD11" s="176">
        <v>153</v>
      </c>
      <c r="AE11" s="176">
        <v>130</v>
      </c>
      <c r="AF11" s="176">
        <v>64</v>
      </c>
      <c r="AG11" s="176">
        <v>83</v>
      </c>
      <c r="AH11" s="176">
        <v>137</v>
      </c>
      <c r="AI11" s="176">
        <v>76</v>
      </c>
      <c r="AJ11" s="176">
        <v>61</v>
      </c>
      <c r="AK11" s="110"/>
      <c r="AL11" s="110"/>
    </row>
    <row r="12" spans="1:38" s="111" customFormat="1" ht="13.2" hidden="1" customHeight="1">
      <c r="A12" s="112" t="s">
        <v>57</v>
      </c>
      <c r="B12" s="222" t="s">
        <v>133</v>
      </c>
      <c r="C12" s="176">
        <v>1</v>
      </c>
      <c r="D12" s="176">
        <v>140</v>
      </c>
      <c r="E12" s="176">
        <v>36</v>
      </c>
      <c r="F12" s="176">
        <v>104</v>
      </c>
      <c r="G12" s="176">
        <v>6</v>
      </c>
      <c r="H12" s="176">
        <v>2</v>
      </c>
      <c r="I12" s="176">
        <v>4</v>
      </c>
      <c r="J12" s="176">
        <v>84</v>
      </c>
      <c r="K12" s="176">
        <v>14</v>
      </c>
      <c r="L12" s="176">
        <v>14</v>
      </c>
      <c r="M12" s="176">
        <v>14</v>
      </c>
      <c r="N12" s="176">
        <v>14</v>
      </c>
      <c r="O12" s="176">
        <v>14</v>
      </c>
      <c r="P12" s="176">
        <v>14</v>
      </c>
      <c r="Q12" s="112" t="s">
        <v>57</v>
      </c>
      <c r="R12" s="222" t="s">
        <v>133</v>
      </c>
      <c r="S12" s="176">
        <v>2407</v>
      </c>
      <c r="T12" s="176">
        <v>1284</v>
      </c>
      <c r="U12" s="176">
        <v>1123</v>
      </c>
      <c r="V12" s="176">
        <v>189</v>
      </c>
      <c r="W12" s="176">
        <v>183</v>
      </c>
      <c r="X12" s="176">
        <v>183</v>
      </c>
      <c r="Y12" s="176">
        <v>203</v>
      </c>
      <c r="Z12" s="176">
        <v>213</v>
      </c>
      <c r="AA12" s="176">
        <v>170</v>
      </c>
      <c r="AB12" s="176">
        <v>242</v>
      </c>
      <c r="AC12" s="176">
        <v>181</v>
      </c>
      <c r="AD12" s="176">
        <v>237</v>
      </c>
      <c r="AE12" s="176">
        <v>184</v>
      </c>
      <c r="AF12" s="176">
        <v>220</v>
      </c>
      <c r="AG12" s="176">
        <v>202</v>
      </c>
      <c r="AH12" s="176">
        <v>394</v>
      </c>
      <c r="AI12" s="176">
        <v>199</v>
      </c>
      <c r="AJ12" s="176">
        <v>195</v>
      </c>
      <c r="AK12" s="110"/>
      <c r="AL12" s="110"/>
    </row>
    <row r="13" spans="1:38" s="111" customFormat="1" ht="13.2" hidden="1" customHeight="1">
      <c r="A13" s="112"/>
      <c r="B13" s="222" t="s">
        <v>134</v>
      </c>
      <c r="C13" s="176">
        <v>209</v>
      </c>
      <c r="D13" s="176">
        <v>6963</v>
      </c>
      <c r="E13" s="176">
        <v>2334</v>
      </c>
      <c r="F13" s="176">
        <v>4629</v>
      </c>
      <c r="G13" s="176">
        <v>583</v>
      </c>
      <c r="H13" s="176">
        <v>73</v>
      </c>
      <c r="I13" s="176">
        <v>510</v>
      </c>
      <c r="J13" s="176">
        <v>4300</v>
      </c>
      <c r="K13" s="176">
        <v>671</v>
      </c>
      <c r="L13" s="176">
        <v>685</v>
      </c>
      <c r="M13" s="176">
        <v>762</v>
      </c>
      <c r="N13" s="176">
        <v>729</v>
      </c>
      <c r="O13" s="176">
        <v>708</v>
      </c>
      <c r="P13" s="176">
        <v>745</v>
      </c>
      <c r="Q13" s="112"/>
      <c r="R13" s="222" t="s">
        <v>134</v>
      </c>
      <c r="S13" s="176">
        <v>116955</v>
      </c>
      <c r="T13" s="176">
        <v>61062</v>
      </c>
      <c r="U13" s="176">
        <v>55893</v>
      </c>
      <c r="V13" s="176">
        <v>8543</v>
      </c>
      <c r="W13" s="176">
        <v>7826</v>
      </c>
      <c r="X13" s="176">
        <v>9113</v>
      </c>
      <c r="Y13" s="176">
        <v>8296</v>
      </c>
      <c r="Z13" s="176">
        <v>10573</v>
      </c>
      <c r="AA13" s="176">
        <v>9767</v>
      </c>
      <c r="AB13" s="176">
        <v>10965</v>
      </c>
      <c r="AC13" s="176">
        <v>10152</v>
      </c>
      <c r="AD13" s="176">
        <v>10500</v>
      </c>
      <c r="AE13" s="176">
        <v>9706</v>
      </c>
      <c r="AF13" s="176">
        <v>11368</v>
      </c>
      <c r="AG13" s="176">
        <v>10146</v>
      </c>
      <c r="AH13" s="176">
        <v>24026</v>
      </c>
      <c r="AI13" s="176">
        <v>12637</v>
      </c>
      <c r="AJ13" s="176">
        <v>11389</v>
      </c>
      <c r="AK13" s="110"/>
      <c r="AL13" s="110"/>
    </row>
    <row r="14" spans="1:38" s="111" customFormat="1" ht="13.2" hidden="1" customHeight="1">
      <c r="A14" s="112"/>
      <c r="B14" s="222" t="s">
        <v>135</v>
      </c>
      <c r="C14" s="176">
        <v>2</v>
      </c>
      <c r="D14" s="176">
        <v>91</v>
      </c>
      <c r="E14" s="176">
        <v>15</v>
      </c>
      <c r="F14" s="176">
        <v>76</v>
      </c>
      <c r="G14" s="176">
        <v>15</v>
      </c>
      <c r="H14" s="176">
        <v>3</v>
      </c>
      <c r="I14" s="176">
        <v>12</v>
      </c>
      <c r="J14" s="176">
        <v>58</v>
      </c>
      <c r="K14" s="176">
        <v>9</v>
      </c>
      <c r="L14" s="176">
        <v>11</v>
      </c>
      <c r="M14" s="176">
        <v>12</v>
      </c>
      <c r="N14" s="176">
        <v>8</v>
      </c>
      <c r="O14" s="176">
        <v>9</v>
      </c>
      <c r="P14" s="176">
        <v>9</v>
      </c>
      <c r="Q14" s="112"/>
      <c r="R14" s="222" t="s">
        <v>135</v>
      </c>
      <c r="S14" s="176">
        <v>1838</v>
      </c>
      <c r="T14" s="176">
        <v>992</v>
      </c>
      <c r="U14" s="176">
        <v>846</v>
      </c>
      <c r="V14" s="176">
        <v>162</v>
      </c>
      <c r="W14" s="176">
        <v>125</v>
      </c>
      <c r="X14" s="176">
        <v>179</v>
      </c>
      <c r="Y14" s="176">
        <v>168</v>
      </c>
      <c r="Z14" s="176">
        <v>208</v>
      </c>
      <c r="AA14" s="176">
        <v>158</v>
      </c>
      <c r="AB14" s="176">
        <v>158</v>
      </c>
      <c r="AC14" s="176">
        <v>137</v>
      </c>
      <c r="AD14" s="176">
        <v>137</v>
      </c>
      <c r="AE14" s="176">
        <v>131</v>
      </c>
      <c r="AF14" s="176">
        <v>148</v>
      </c>
      <c r="AG14" s="176">
        <v>127</v>
      </c>
      <c r="AH14" s="176">
        <v>146</v>
      </c>
      <c r="AI14" s="176">
        <v>64</v>
      </c>
      <c r="AJ14" s="176">
        <v>82</v>
      </c>
      <c r="AK14" s="110"/>
      <c r="AL14" s="110"/>
    </row>
    <row r="15" spans="1:38" s="111" customFormat="1" ht="13.2" customHeight="1">
      <c r="A15" s="112" t="s">
        <v>58</v>
      </c>
      <c r="B15" s="222" t="s">
        <v>133</v>
      </c>
      <c r="C15" s="176">
        <v>1</v>
      </c>
      <c r="D15" s="176">
        <v>147</v>
      </c>
      <c r="E15" s="176">
        <v>39</v>
      </c>
      <c r="F15" s="176">
        <v>108</v>
      </c>
      <c r="G15" s="176">
        <v>8</v>
      </c>
      <c r="H15" s="176">
        <v>2</v>
      </c>
      <c r="I15" s="176">
        <v>6</v>
      </c>
      <c r="J15" s="176">
        <v>84</v>
      </c>
      <c r="K15" s="176">
        <v>14</v>
      </c>
      <c r="L15" s="176">
        <v>14</v>
      </c>
      <c r="M15" s="176">
        <v>14</v>
      </c>
      <c r="N15" s="176">
        <v>14</v>
      </c>
      <c r="O15" s="176">
        <v>14</v>
      </c>
      <c r="P15" s="176">
        <v>14</v>
      </c>
      <c r="Q15" s="112" t="s">
        <v>58</v>
      </c>
      <c r="R15" s="222" t="s">
        <v>133</v>
      </c>
      <c r="S15" s="176">
        <v>2351</v>
      </c>
      <c r="T15" s="176">
        <v>1249</v>
      </c>
      <c r="U15" s="176">
        <v>1102</v>
      </c>
      <c r="V15" s="176">
        <v>191</v>
      </c>
      <c r="W15" s="176">
        <v>181</v>
      </c>
      <c r="X15" s="176">
        <v>189</v>
      </c>
      <c r="Y15" s="176">
        <v>188</v>
      </c>
      <c r="Z15" s="176">
        <v>183</v>
      </c>
      <c r="AA15" s="176">
        <v>203</v>
      </c>
      <c r="AB15" s="176">
        <v>215</v>
      </c>
      <c r="AC15" s="176">
        <v>160</v>
      </c>
      <c r="AD15" s="176">
        <v>239</v>
      </c>
      <c r="AE15" s="176">
        <v>188</v>
      </c>
      <c r="AF15" s="176">
        <v>232</v>
      </c>
      <c r="AG15" s="176">
        <v>182</v>
      </c>
      <c r="AH15" s="176">
        <v>418</v>
      </c>
      <c r="AI15" s="176">
        <v>216</v>
      </c>
      <c r="AJ15" s="176">
        <v>202</v>
      </c>
      <c r="AK15" s="110"/>
      <c r="AL15" s="110"/>
    </row>
    <row r="16" spans="1:38" s="111" customFormat="1" ht="13.2" customHeight="1">
      <c r="A16" s="112"/>
      <c r="B16" s="222" t="s">
        <v>134</v>
      </c>
      <c r="C16" s="176">
        <v>209</v>
      </c>
      <c r="D16" s="176">
        <v>6788</v>
      </c>
      <c r="E16" s="176">
        <v>2301</v>
      </c>
      <c r="F16" s="176">
        <v>4487</v>
      </c>
      <c r="G16" s="176">
        <v>618</v>
      </c>
      <c r="H16" s="176">
        <v>75</v>
      </c>
      <c r="I16" s="176">
        <v>543</v>
      </c>
      <c r="J16" s="176">
        <v>4236</v>
      </c>
      <c r="K16" s="176">
        <v>657</v>
      </c>
      <c r="L16" s="176">
        <v>667</v>
      </c>
      <c r="M16" s="176">
        <v>701</v>
      </c>
      <c r="N16" s="176">
        <v>759</v>
      </c>
      <c r="O16" s="176">
        <v>732</v>
      </c>
      <c r="P16" s="176">
        <v>720</v>
      </c>
      <c r="Q16" s="112"/>
      <c r="R16" s="222" t="s">
        <v>134</v>
      </c>
      <c r="S16" s="176">
        <v>110856</v>
      </c>
      <c r="T16" s="176">
        <v>57689</v>
      </c>
      <c r="U16" s="176">
        <v>53167</v>
      </c>
      <c r="V16" s="176">
        <v>7935</v>
      </c>
      <c r="W16" s="176">
        <v>7436</v>
      </c>
      <c r="X16" s="176">
        <v>8533</v>
      </c>
      <c r="Y16" s="176">
        <v>7817</v>
      </c>
      <c r="Z16" s="176">
        <v>9133</v>
      </c>
      <c r="AA16" s="176">
        <v>8295</v>
      </c>
      <c r="AB16" s="176">
        <v>10578</v>
      </c>
      <c r="AC16" s="176">
        <v>9781</v>
      </c>
      <c r="AD16" s="176">
        <v>10972</v>
      </c>
      <c r="AE16" s="176">
        <v>10138</v>
      </c>
      <c r="AF16" s="176">
        <v>10538</v>
      </c>
      <c r="AG16" s="176">
        <v>9700</v>
      </c>
      <c r="AH16" s="176">
        <v>21497</v>
      </c>
      <c r="AI16" s="176">
        <v>11351</v>
      </c>
      <c r="AJ16" s="176">
        <v>10146</v>
      </c>
      <c r="AK16" s="110"/>
      <c r="AL16" s="110"/>
    </row>
    <row r="17" spans="1:38" s="111" customFormat="1" ht="13.2" customHeight="1">
      <c r="A17" s="112"/>
      <c r="B17" s="222" t="s">
        <v>135</v>
      </c>
      <c r="C17" s="176">
        <v>2</v>
      </c>
      <c r="D17" s="176">
        <v>92</v>
      </c>
      <c r="E17" s="176">
        <v>15</v>
      </c>
      <c r="F17" s="176">
        <v>77</v>
      </c>
      <c r="G17" s="176">
        <v>15</v>
      </c>
      <c r="H17" s="176">
        <v>3</v>
      </c>
      <c r="I17" s="176">
        <v>12</v>
      </c>
      <c r="J17" s="176">
        <v>60</v>
      </c>
      <c r="K17" s="176">
        <v>10</v>
      </c>
      <c r="L17" s="176">
        <v>9</v>
      </c>
      <c r="M17" s="176">
        <v>11</v>
      </c>
      <c r="N17" s="176">
        <v>12</v>
      </c>
      <c r="O17" s="176">
        <v>9</v>
      </c>
      <c r="P17" s="176">
        <v>9</v>
      </c>
      <c r="Q17" s="112"/>
      <c r="R17" s="222" t="s">
        <v>135</v>
      </c>
      <c r="S17" s="176">
        <v>1859</v>
      </c>
      <c r="T17" s="176">
        <v>1002</v>
      </c>
      <c r="U17" s="176">
        <v>857</v>
      </c>
      <c r="V17" s="176">
        <v>165</v>
      </c>
      <c r="W17" s="176">
        <v>155</v>
      </c>
      <c r="X17" s="176">
        <v>161</v>
      </c>
      <c r="Y17" s="176">
        <v>120</v>
      </c>
      <c r="Z17" s="176">
        <v>174</v>
      </c>
      <c r="AA17" s="176">
        <v>165</v>
      </c>
      <c r="AB17" s="176">
        <v>204</v>
      </c>
      <c r="AC17" s="176">
        <v>152</v>
      </c>
      <c r="AD17" s="176">
        <v>162</v>
      </c>
      <c r="AE17" s="176">
        <v>135</v>
      </c>
      <c r="AF17" s="176">
        <v>136</v>
      </c>
      <c r="AG17" s="176">
        <v>130</v>
      </c>
      <c r="AH17" s="176">
        <v>272</v>
      </c>
      <c r="AI17" s="176">
        <v>147</v>
      </c>
      <c r="AJ17" s="176">
        <v>125</v>
      </c>
      <c r="AK17" s="110"/>
      <c r="AL17" s="110"/>
    </row>
    <row r="18" spans="1:38" s="111" customFormat="1" ht="13.2" customHeight="1">
      <c r="A18" s="112" t="s">
        <v>59</v>
      </c>
      <c r="B18" s="222" t="s">
        <v>133</v>
      </c>
      <c r="C18" s="176">
        <v>1</v>
      </c>
      <c r="D18" s="176">
        <v>146</v>
      </c>
      <c r="E18" s="176">
        <v>38</v>
      </c>
      <c r="F18" s="176">
        <v>108</v>
      </c>
      <c r="G18" s="176">
        <v>8</v>
      </c>
      <c r="H18" s="176">
        <v>2</v>
      </c>
      <c r="I18" s="176">
        <v>6</v>
      </c>
      <c r="J18" s="176">
        <v>84</v>
      </c>
      <c r="K18" s="176">
        <v>14</v>
      </c>
      <c r="L18" s="176">
        <v>14</v>
      </c>
      <c r="M18" s="176">
        <v>14</v>
      </c>
      <c r="N18" s="176">
        <v>14</v>
      </c>
      <c r="O18" s="176">
        <v>14</v>
      </c>
      <c r="P18" s="176">
        <v>14</v>
      </c>
      <c r="Q18" s="112" t="s">
        <v>59</v>
      </c>
      <c r="R18" s="222" t="s">
        <v>133</v>
      </c>
      <c r="S18" s="176">
        <v>2328</v>
      </c>
      <c r="T18" s="176">
        <v>1228</v>
      </c>
      <c r="U18" s="176">
        <v>1100</v>
      </c>
      <c r="V18" s="176">
        <v>192</v>
      </c>
      <c r="W18" s="176">
        <v>184</v>
      </c>
      <c r="X18" s="176">
        <v>195</v>
      </c>
      <c r="Y18" s="176">
        <v>185</v>
      </c>
      <c r="Z18" s="176">
        <v>190</v>
      </c>
      <c r="AA18" s="176">
        <v>182</v>
      </c>
      <c r="AB18" s="176">
        <v>184</v>
      </c>
      <c r="AC18" s="176">
        <v>207</v>
      </c>
      <c r="AD18" s="176">
        <v>220</v>
      </c>
      <c r="AE18" s="176">
        <v>161</v>
      </c>
      <c r="AF18" s="176">
        <v>247</v>
      </c>
      <c r="AG18" s="176">
        <v>181</v>
      </c>
      <c r="AH18" s="176">
        <v>414</v>
      </c>
      <c r="AI18" s="176">
        <v>229</v>
      </c>
      <c r="AJ18" s="176">
        <v>185</v>
      </c>
      <c r="AK18" s="110"/>
      <c r="AL18" s="110"/>
    </row>
    <row r="19" spans="1:38" s="111" customFormat="1" ht="13.2" customHeight="1">
      <c r="A19" s="112"/>
      <c r="B19" s="222" t="s">
        <v>136</v>
      </c>
      <c r="C19" s="176">
        <v>209</v>
      </c>
      <c r="D19" s="176">
        <v>6687</v>
      </c>
      <c r="E19" s="176">
        <v>2228</v>
      </c>
      <c r="F19" s="176">
        <v>4459</v>
      </c>
      <c r="G19" s="176">
        <v>593</v>
      </c>
      <c r="H19" s="176">
        <v>72</v>
      </c>
      <c r="I19" s="176">
        <v>521</v>
      </c>
      <c r="J19" s="176">
        <v>4191</v>
      </c>
      <c r="K19" s="176">
        <v>639</v>
      </c>
      <c r="L19" s="176">
        <v>653</v>
      </c>
      <c r="M19" s="176">
        <v>690</v>
      </c>
      <c r="N19" s="176">
        <v>705</v>
      </c>
      <c r="O19" s="176">
        <v>764</v>
      </c>
      <c r="P19" s="176">
        <v>740</v>
      </c>
      <c r="Q19" s="112"/>
      <c r="R19" s="222" t="s">
        <v>136</v>
      </c>
      <c r="S19" s="176">
        <v>105678</v>
      </c>
      <c r="T19" s="176">
        <v>55001</v>
      </c>
      <c r="U19" s="176">
        <v>50677</v>
      </c>
      <c r="V19" s="176">
        <v>7821</v>
      </c>
      <c r="W19" s="176">
        <v>7168</v>
      </c>
      <c r="X19" s="176">
        <v>7941</v>
      </c>
      <c r="Y19" s="176">
        <v>7417</v>
      </c>
      <c r="Z19" s="176">
        <v>8547</v>
      </c>
      <c r="AA19" s="176">
        <v>7846</v>
      </c>
      <c r="AB19" s="176">
        <v>9138</v>
      </c>
      <c r="AC19" s="176">
        <v>8301</v>
      </c>
      <c r="AD19" s="176">
        <v>10574</v>
      </c>
      <c r="AE19" s="176">
        <v>9787</v>
      </c>
      <c r="AF19" s="176">
        <v>10980</v>
      </c>
      <c r="AG19" s="176">
        <v>10158</v>
      </c>
      <c r="AH19" s="176">
        <v>20299</v>
      </c>
      <c r="AI19" s="176">
        <v>10566</v>
      </c>
      <c r="AJ19" s="176">
        <v>9733</v>
      </c>
      <c r="AK19" s="110"/>
      <c r="AL19" s="110"/>
    </row>
    <row r="20" spans="1:38" s="111" customFormat="1" ht="13.2" customHeight="1">
      <c r="A20" s="112"/>
      <c r="B20" s="222" t="s">
        <v>135</v>
      </c>
      <c r="C20" s="176">
        <v>1</v>
      </c>
      <c r="D20" s="176">
        <v>95</v>
      </c>
      <c r="E20" s="176">
        <v>15</v>
      </c>
      <c r="F20" s="176">
        <v>80</v>
      </c>
      <c r="G20" s="176">
        <v>9</v>
      </c>
      <c r="H20" s="176">
        <v>1</v>
      </c>
      <c r="I20" s="176">
        <v>8</v>
      </c>
      <c r="J20" s="176">
        <v>62</v>
      </c>
      <c r="K20" s="176">
        <v>10</v>
      </c>
      <c r="L20" s="176">
        <v>10</v>
      </c>
      <c r="M20" s="176">
        <v>10</v>
      </c>
      <c r="N20" s="176">
        <v>11</v>
      </c>
      <c r="O20" s="176">
        <v>12</v>
      </c>
      <c r="P20" s="176">
        <v>9</v>
      </c>
      <c r="Q20" s="112"/>
      <c r="R20" s="222" t="s">
        <v>135</v>
      </c>
      <c r="S20" s="176">
        <v>1936</v>
      </c>
      <c r="T20" s="176">
        <v>1049</v>
      </c>
      <c r="U20" s="176">
        <v>887</v>
      </c>
      <c r="V20" s="176">
        <v>182</v>
      </c>
      <c r="W20" s="176">
        <v>147</v>
      </c>
      <c r="X20" s="176">
        <v>168</v>
      </c>
      <c r="Y20" s="176">
        <v>157</v>
      </c>
      <c r="Z20" s="176">
        <v>158</v>
      </c>
      <c r="AA20" s="176">
        <v>129</v>
      </c>
      <c r="AB20" s="176">
        <v>176</v>
      </c>
      <c r="AC20" s="176">
        <v>165</v>
      </c>
      <c r="AD20" s="176">
        <v>208</v>
      </c>
      <c r="AE20" s="176">
        <v>156</v>
      </c>
      <c r="AF20" s="176">
        <v>157</v>
      </c>
      <c r="AG20" s="176">
        <v>133</v>
      </c>
      <c r="AH20" s="176">
        <v>266</v>
      </c>
      <c r="AI20" s="176">
        <v>136</v>
      </c>
      <c r="AJ20" s="176">
        <v>130</v>
      </c>
      <c r="AK20" s="110"/>
      <c r="AL20" s="110"/>
    </row>
    <row r="21" spans="1:38" s="111" customFormat="1" ht="3" customHeight="1">
      <c r="A21" s="112"/>
      <c r="B21" s="137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12"/>
      <c r="R21" s="137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10"/>
      <c r="AL21" s="110"/>
    </row>
    <row r="22" spans="1:38" s="111" customFormat="1" ht="13.2" customHeight="1">
      <c r="A22" s="112" t="s">
        <v>125</v>
      </c>
      <c r="B22" s="222" t="s">
        <v>111</v>
      </c>
      <c r="C22" s="176">
        <v>1</v>
      </c>
      <c r="D22" s="176">
        <v>141</v>
      </c>
      <c r="E22" s="176">
        <v>36</v>
      </c>
      <c r="F22" s="176">
        <v>105</v>
      </c>
      <c r="G22" s="176">
        <v>9</v>
      </c>
      <c r="H22" s="176">
        <v>2</v>
      </c>
      <c r="I22" s="176">
        <v>7</v>
      </c>
      <c r="J22" s="176">
        <v>84</v>
      </c>
      <c r="K22" s="176">
        <v>14</v>
      </c>
      <c r="L22" s="176">
        <v>14</v>
      </c>
      <c r="M22" s="176">
        <v>14</v>
      </c>
      <c r="N22" s="176">
        <v>14</v>
      </c>
      <c r="O22" s="176">
        <v>14</v>
      </c>
      <c r="P22" s="176">
        <v>14</v>
      </c>
      <c r="Q22" s="112" t="s">
        <v>125</v>
      </c>
      <c r="R22" s="222" t="s">
        <v>111</v>
      </c>
      <c r="S22" s="176">
        <v>2258</v>
      </c>
      <c r="T22" s="176">
        <v>1151</v>
      </c>
      <c r="U22" s="176">
        <v>1107</v>
      </c>
      <c r="V22" s="176">
        <v>187</v>
      </c>
      <c r="W22" s="176">
        <v>183</v>
      </c>
      <c r="X22" s="176">
        <v>195</v>
      </c>
      <c r="Y22" s="176">
        <v>182</v>
      </c>
      <c r="Z22" s="176">
        <v>190</v>
      </c>
      <c r="AA22" s="176">
        <v>185</v>
      </c>
      <c r="AB22" s="176">
        <v>187</v>
      </c>
      <c r="AC22" s="176">
        <v>183</v>
      </c>
      <c r="AD22" s="176">
        <v>176</v>
      </c>
      <c r="AE22" s="176">
        <v>210</v>
      </c>
      <c r="AF22" s="176">
        <v>216</v>
      </c>
      <c r="AG22" s="176">
        <v>164</v>
      </c>
      <c r="AH22" s="176">
        <v>427</v>
      </c>
      <c r="AI22" s="176">
        <v>246</v>
      </c>
      <c r="AJ22" s="176">
        <v>181</v>
      </c>
      <c r="AK22" s="110"/>
      <c r="AL22" s="110"/>
    </row>
    <row r="23" spans="1:38" s="111" customFormat="1" ht="13.2" customHeight="1">
      <c r="A23" s="112"/>
      <c r="B23" s="222" t="s">
        <v>136</v>
      </c>
      <c r="C23" s="176">
        <v>209</v>
      </c>
      <c r="D23" s="176">
        <v>6631</v>
      </c>
      <c r="E23" s="176">
        <v>2171</v>
      </c>
      <c r="F23" s="176">
        <v>4460</v>
      </c>
      <c r="G23" s="176">
        <v>699</v>
      </c>
      <c r="H23" s="176">
        <v>97</v>
      </c>
      <c r="I23" s="176">
        <v>602</v>
      </c>
      <c r="J23" s="176">
        <v>4121</v>
      </c>
      <c r="K23" s="176">
        <v>643</v>
      </c>
      <c r="L23" s="176">
        <v>637</v>
      </c>
      <c r="M23" s="176">
        <v>679</v>
      </c>
      <c r="N23" s="176">
        <v>683</v>
      </c>
      <c r="O23" s="176">
        <v>707</v>
      </c>
      <c r="P23" s="176">
        <v>772</v>
      </c>
      <c r="Q23" s="112"/>
      <c r="R23" s="222" t="s">
        <v>136</v>
      </c>
      <c r="S23" s="176">
        <v>99196</v>
      </c>
      <c r="T23" s="176">
        <v>51742</v>
      </c>
      <c r="U23" s="176">
        <v>47454</v>
      </c>
      <c r="V23" s="176">
        <v>7591</v>
      </c>
      <c r="W23" s="176">
        <v>6898</v>
      </c>
      <c r="X23" s="176">
        <v>7834</v>
      </c>
      <c r="Y23" s="176">
        <v>7157</v>
      </c>
      <c r="Z23" s="176">
        <v>7994</v>
      </c>
      <c r="AA23" s="176">
        <v>7437</v>
      </c>
      <c r="AB23" s="176">
        <v>8546</v>
      </c>
      <c r="AC23" s="176">
        <v>7844</v>
      </c>
      <c r="AD23" s="176">
        <v>9178</v>
      </c>
      <c r="AE23" s="176">
        <v>8321</v>
      </c>
      <c r="AF23" s="176">
        <v>10599</v>
      </c>
      <c r="AG23" s="176">
        <v>9797</v>
      </c>
      <c r="AH23" s="176">
        <v>21131</v>
      </c>
      <c r="AI23" s="176">
        <v>11003</v>
      </c>
      <c r="AJ23" s="176">
        <v>10128</v>
      </c>
      <c r="AK23" s="110"/>
      <c r="AL23" s="110"/>
    </row>
    <row r="24" spans="1:38" s="111" customFormat="1" ht="13.2" customHeight="1">
      <c r="A24" s="112"/>
      <c r="B24" s="222" t="s">
        <v>135</v>
      </c>
      <c r="C24" s="176">
        <v>1</v>
      </c>
      <c r="D24" s="176">
        <v>99</v>
      </c>
      <c r="E24" s="176">
        <v>17</v>
      </c>
      <c r="F24" s="176">
        <v>82</v>
      </c>
      <c r="G24" s="176">
        <v>10</v>
      </c>
      <c r="H24" s="176" t="s">
        <v>117</v>
      </c>
      <c r="I24" s="176">
        <v>10</v>
      </c>
      <c r="J24" s="176">
        <v>64</v>
      </c>
      <c r="K24" s="176">
        <v>10</v>
      </c>
      <c r="L24" s="176">
        <v>10</v>
      </c>
      <c r="M24" s="176">
        <v>11</v>
      </c>
      <c r="N24" s="176">
        <v>10</v>
      </c>
      <c r="O24" s="176">
        <v>11</v>
      </c>
      <c r="P24" s="176">
        <v>12</v>
      </c>
      <c r="Q24" s="112"/>
      <c r="R24" s="222" t="s">
        <v>135</v>
      </c>
      <c r="S24" s="176">
        <v>1982</v>
      </c>
      <c r="T24" s="176">
        <v>1077</v>
      </c>
      <c r="U24" s="176">
        <v>905</v>
      </c>
      <c r="V24" s="176">
        <v>184</v>
      </c>
      <c r="W24" s="176">
        <v>151</v>
      </c>
      <c r="X24" s="176">
        <v>173</v>
      </c>
      <c r="Y24" s="176">
        <v>146</v>
      </c>
      <c r="Z24" s="176">
        <v>180</v>
      </c>
      <c r="AA24" s="176">
        <v>157</v>
      </c>
      <c r="AB24" s="176">
        <v>158</v>
      </c>
      <c r="AC24" s="176">
        <v>130</v>
      </c>
      <c r="AD24" s="176">
        <v>178</v>
      </c>
      <c r="AE24" s="176">
        <v>168</v>
      </c>
      <c r="AF24" s="176">
        <v>204</v>
      </c>
      <c r="AG24" s="176">
        <v>153</v>
      </c>
      <c r="AH24" s="176">
        <v>293</v>
      </c>
      <c r="AI24" s="176">
        <v>158</v>
      </c>
      <c r="AJ24" s="176">
        <v>135</v>
      </c>
      <c r="AK24" s="110"/>
      <c r="AL24" s="110"/>
    </row>
    <row r="25" spans="1:38" s="111" customFormat="1" ht="13.2" customHeight="1">
      <c r="A25" s="112" t="s">
        <v>306</v>
      </c>
      <c r="B25" s="222" t="s">
        <v>111</v>
      </c>
      <c r="C25" s="176">
        <v>1</v>
      </c>
      <c r="D25" s="176">
        <v>144</v>
      </c>
      <c r="E25" s="176">
        <v>41</v>
      </c>
      <c r="F25" s="176">
        <v>103</v>
      </c>
      <c r="G25" s="176">
        <v>9</v>
      </c>
      <c r="H25" s="176">
        <v>2</v>
      </c>
      <c r="I25" s="176">
        <v>7</v>
      </c>
      <c r="J25" s="176">
        <v>84</v>
      </c>
      <c r="K25" s="176">
        <v>14</v>
      </c>
      <c r="L25" s="176">
        <v>14</v>
      </c>
      <c r="M25" s="176">
        <v>14</v>
      </c>
      <c r="N25" s="176">
        <v>14</v>
      </c>
      <c r="O25" s="176">
        <v>14</v>
      </c>
      <c r="P25" s="176">
        <v>14</v>
      </c>
      <c r="Q25" s="112" t="s">
        <v>306</v>
      </c>
      <c r="R25" s="222" t="s">
        <v>111</v>
      </c>
      <c r="S25" s="176">
        <v>2250</v>
      </c>
      <c r="T25" s="176">
        <v>1147</v>
      </c>
      <c r="U25" s="176">
        <v>1103</v>
      </c>
      <c r="V25" s="176">
        <v>199</v>
      </c>
      <c r="W25" s="176">
        <v>177</v>
      </c>
      <c r="X25" s="176">
        <v>192</v>
      </c>
      <c r="Y25" s="176">
        <v>187</v>
      </c>
      <c r="Z25" s="176">
        <v>194</v>
      </c>
      <c r="AA25" s="176">
        <v>169</v>
      </c>
      <c r="AB25" s="176">
        <v>192</v>
      </c>
      <c r="AC25" s="176">
        <v>183</v>
      </c>
      <c r="AD25" s="176">
        <v>188</v>
      </c>
      <c r="AE25" s="176">
        <v>180</v>
      </c>
      <c r="AF25" s="176">
        <v>182</v>
      </c>
      <c r="AG25" s="176">
        <v>207</v>
      </c>
      <c r="AH25" s="176">
        <v>381</v>
      </c>
      <c r="AI25" s="176">
        <v>216</v>
      </c>
      <c r="AJ25" s="176">
        <v>165</v>
      </c>
      <c r="AK25" s="110"/>
      <c r="AL25" s="110"/>
    </row>
    <row r="26" spans="1:38" s="111" customFormat="1" ht="13.2" customHeight="1">
      <c r="A26" s="112"/>
      <c r="B26" s="222" t="s">
        <v>136</v>
      </c>
      <c r="C26" s="176">
        <v>209</v>
      </c>
      <c r="D26" s="176">
        <v>6535</v>
      </c>
      <c r="E26" s="176">
        <v>2057</v>
      </c>
      <c r="F26" s="176">
        <v>4478</v>
      </c>
      <c r="G26" s="176">
        <v>720</v>
      </c>
      <c r="H26" s="176">
        <v>103</v>
      </c>
      <c r="I26" s="176">
        <v>617</v>
      </c>
      <c r="J26" s="176">
        <v>4008</v>
      </c>
      <c r="K26" s="176">
        <v>640</v>
      </c>
      <c r="L26" s="176">
        <v>639</v>
      </c>
      <c r="M26" s="176">
        <v>662</v>
      </c>
      <c r="N26" s="176">
        <v>669</v>
      </c>
      <c r="O26" s="176">
        <v>695</v>
      </c>
      <c r="P26" s="176">
        <v>703</v>
      </c>
      <c r="Q26" s="112"/>
      <c r="R26" s="222" t="s">
        <v>136</v>
      </c>
      <c r="S26" s="176">
        <v>93317</v>
      </c>
      <c r="T26" s="176">
        <v>48659</v>
      </c>
      <c r="U26" s="176">
        <v>44658</v>
      </c>
      <c r="V26" s="176">
        <v>7488</v>
      </c>
      <c r="W26" s="176">
        <v>6931</v>
      </c>
      <c r="X26" s="176">
        <v>7601</v>
      </c>
      <c r="Y26" s="176">
        <v>6913</v>
      </c>
      <c r="Z26" s="176">
        <v>7854</v>
      </c>
      <c r="AA26" s="176">
        <v>7201</v>
      </c>
      <c r="AB26" s="176">
        <v>8000</v>
      </c>
      <c r="AC26" s="176">
        <v>7444</v>
      </c>
      <c r="AD26" s="176">
        <v>8548</v>
      </c>
      <c r="AE26" s="176">
        <v>7842</v>
      </c>
      <c r="AF26" s="176">
        <v>9168</v>
      </c>
      <c r="AG26" s="176">
        <v>8327</v>
      </c>
      <c r="AH26" s="176">
        <v>20359</v>
      </c>
      <c r="AI26" s="176">
        <v>10590</v>
      </c>
      <c r="AJ26" s="176">
        <v>9769</v>
      </c>
      <c r="AK26" s="110"/>
      <c r="AL26" s="110"/>
    </row>
    <row r="27" spans="1:38" s="111" customFormat="1" ht="13.2" customHeight="1">
      <c r="A27" s="112"/>
      <c r="B27" s="222" t="s">
        <v>135</v>
      </c>
      <c r="C27" s="176">
        <v>1</v>
      </c>
      <c r="D27" s="176">
        <v>95</v>
      </c>
      <c r="E27" s="176">
        <v>17</v>
      </c>
      <c r="F27" s="176">
        <v>78</v>
      </c>
      <c r="G27" s="176">
        <v>9</v>
      </c>
      <c r="H27" s="176" t="s">
        <v>117</v>
      </c>
      <c r="I27" s="176">
        <v>9</v>
      </c>
      <c r="J27" s="176">
        <v>63</v>
      </c>
      <c r="K27" s="176">
        <v>10</v>
      </c>
      <c r="L27" s="176">
        <v>10</v>
      </c>
      <c r="M27" s="176">
        <v>10</v>
      </c>
      <c r="N27" s="176">
        <v>11</v>
      </c>
      <c r="O27" s="176">
        <v>11</v>
      </c>
      <c r="P27" s="176">
        <v>11</v>
      </c>
      <c r="Q27" s="112"/>
      <c r="R27" s="222" t="s">
        <v>135</v>
      </c>
      <c r="S27" s="176">
        <v>1952</v>
      </c>
      <c r="T27" s="176">
        <v>1025</v>
      </c>
      <c r="U27" s="176">
        <v>927</v>
      </c>
      <c r="V27" s="176">
        <v>161</v>
      </c>
      <c r="W27" s="176">
        <v>170</v>
      </c>
      <c r="X27" s="176">
        <v>179</v>
      </c>
      <c r="Y27" s="176">
        <v>151</v>
      </c>
      <c r="Z27" s="176">
        <v>166</v>
      </c>
      <c r="AA27" s="176">
        <v>144</v>
      </c>
      <c r="AB27" s="176">
        <v>182</v>
      </c>
      <c r="AC27" s="176">
        <v>158</v>
      </c>
      <c r="AD27" s="176">
        <v>162</v>
      </c>
      <c r="AE27" s="176">
        <v>139</v>
      </c>
      <c r="AF27" s="176">
        <v>175</v>
      </c>
      <c r="AG27" s="176">
        <v>165</v>
      </c>
      <c r="AH27" s="176">
        <v>358</v>
      </c>
      <c r="AI27" s="176">
        <v>205</v>
      </c>
      <c r="AJ27" s="176">
        <v>153</v>
      </c>
      <c r="AK27" s="110"/>
      <c r="AL27" s="110"/>
    </row>
    <row r="28" spans="1:38" s="111" customFormat="1" ht="13.2" customHeight="1">
      <c r="A28" s="112" t="s">
        <v>313</v>
      </c>
      <c r="B28" s="222" t="s">
        <v>111</v>
      </c>
      <c r="C28" s="176">
        <v>1</v>
      </c>
      <c r="D28" s="176">
        <v>150</v>
      </c>
      <c r="E28" s="176">
        <v>40</v>
      </c>
      <c r="F28" s="176">
        <v>110</v>
      </c>
      <c r="G28" s="176">
        <v>9</v>
      </c>
      <c r="H28" s="176">
        <v>2</v>
      </c>
      <c r="I28" s="176">
        <v>7</v>
      </c>
      <c r="J28" s="176">
        <v>84</v>
      </c>
      <c r="K28" s="176">
        <v>14</v>
      </c>
      <c r="L28" s="176">
        <v>14</v>
      </c>
      <c r="M28" s="176">
        <v>14</v>
      </c>
      <c r="N28" s="176">
        <v>14</v>
      </c>
      <c r="O28" s="176">
        <v>14</v>
      </c>
      <c r="P28" s="176">
        <v>14</v>
      </c>
      <c r="Q28" s="112" t="s">
        <v>314</v>
      </c>
      <c r="R28" s="222" t="s">
        <v>133</v>
      </c>
      <c r="S28" s="176">
        <v>2227</v>
      </c>
      <c r="T28" s="176">
        <v>1165</v>
      </c>
      <c r="U28" s="176">
        <v>1062</v>
      </c>
      <c r="V28" s="176">
        <v>191</v>
      </c>
      <c r="W28" s="176">
        <v>172</v>
      </c>
      <c r="X28" s="176">
        <v>196</v>
      </c>
      <c r="Y28" s="176">
        <v>177</v>
      </c>
      <c r="Z28" s="176">
        <v>194</v>
      </c>
      <c r="AA28" s="176">
        <v>191</v>
      </c>
      <c r="AB28" s="176">
        <v>200</v>
      </c>
      <c r="AC28" s="176">
        <v>164</v>
      </c>
      <c r="AD28" s="176">
        <v>197</v>
      </c>
      <c r="AE28" s="176">
        <v>177</v>
      </c>
      <c r="AF28" s="176">
        <v>187</v>
      </c>
      <c r="AG28" s="176">
        <v>181</v>
      </c>
      <c r="AH28" s="176">
        <v>392</v>
      </c>
      <c r="AI28" s="176">
        <v>184</v>
      </c>
      <c r="AJ28" s="176">
        <v>208</v>
      </c>
      <c r="AK28" s="110"/>
      <c r="AL28" s="110"/>
    </row>
    <row r="29" spans="1:38" s="111" customFormat="1" ht="13.2" customHeight="1">
      <c r="A29" s="112"/>
      <c r="B29" s="222" t="s">
        <v>136</v>
      </c>
      <c r="C29" s="176">
        <v>209</v>
      </c>
      <c r="D29" s="176">
        <v>7039</v>
      </c>
      <c r="E29" s="176">
        <v>2115</v>
      </c>
      <c r="F29" s="176">
        <v>4924</v>
      </c>
      <c r="G29" s="176">
        <v>735</v>
      </c>
      <c r="H29" s="176">
        <v>103</v>
      </c>
      <c r="I29" s="176">
        <v>632</v>
      </c>
      <c r="J29" s="176">
        <v>3941</v>
      </c>
      <c r="K29" s="176">
        <v>635</v>
      </c>
      <c r="L29" s="176">
        <v>640</v>
      </c>
      <c r="M29" s="176">
        <v>651</v>
      </c>
      <c r="N29" s="176">
        <v>653</v>
      </c>
      <c r="O29" s="176">
        <v>672</v>
      </c>
      <c r="P29" s="176">
        <v>690</v>
      </c>
      <c r="Q29" s="112"/>
      <c r="R29" s="222" t="s">
        <v>136</v>
      </c>
      <c r="S29" s="176">
        <v>90384</v>
      </c>
      <c r="T29" s="176">
        <v>47160</v>
      </c>
      <c r="U29" s="176">
        <v>43224</v>
      </c>
      <c r="V29" s="176">
        <v>7579</v>
      </c>
      <c r="W29" s="176">
        <v>6853</v>
      </c>
      <c r="X29" s="176">
        <v>7518</v>
      </c>
      <c r="Y29" s="176">
        <v>6960</v>
      </c>
      <c r="Z29" s="176">
        <v>7627</v>
      </c>
      <c r="AA29" s="176">
        <v>6944</v>
      </c>
      <c r="AB29" s="176">
        <v>7877</v>
      </c>
      <c r="AC29" s="176">
        <v>7195</v>
      </c>
      <c r="AD29" s="176">
        <v>7999</v>
      </c>
      <c r="AE29" s="176">
        <v>7431</v>
      </c>
      <c r="AF29" s="176">
        <v>8560</v>
      </c>
      <c r="AG29" s="176">
        <v>7841</v>
      </c>
      <c r="AH29" s="176">
        <v>17491</v>
      </c>
      <c r="AI29" s="176">
        <v>9167</v>
      </c>
      <c r="AJ29" s="176">
        <v>8324</v>
      </c>
      <c r="AK29" s="110"/>
      <c r="AL29" s="110"/>
    </row>
    <row r="30" spans="1:38" s="111" customFormat="1" ht="13.2" customHeight="1">
      <c r="A30" s="112"/>
      <c r="B30" s="222" t="s">
        <v>135</v>
      </c>
      <c r="C30" s="176">
        <v>1</v>
      </c>
      <c r="D30" s="176">
        <v>103</v>
      </c>
      <c r="E30" s="176">
        <v>18</v>
      </c>
      <c r="F30" s="176">
        <v>85</v>
      </c>
      <c r="G30" s="176">
        <v>9</v>
      </c>
      <c r="H30" s="176" t="s">
        <v>117</v>
      </c>
      <c r="I30" s="176">
        <v>9</v>
      </c>
      <c r="J30" s="176">
        <v>63</v>
      </c>
      <c r="K30" s="176">
        <v>10</v>
      </c>
      <c r="L30" s="176">
        <v>10</v>
      </c>
      <c r="M30" s="176">
        <v>11</v>
      </c>
      <c r="N30" s="176">
        <v>10</v>
      </c>
      <c r="O30" s="176">
        <v>11</v>
      </c>
      <c r="P30" s="176">
        <v>11</v>
      </c>
      <c r="Q30" s="112"/>
      <c r="R30" s="222" t="s">
        <v>135</v>
      </c>
      <c r="S30" s="176">
        <v>1909</v>
      </c>
      <c r="T30" s="176">
        <v>1006</v>
      </c>
      <c r="U30" s="176">
        <v>903</v>
      </c>
      <c r="V30" s="176">
        <v>176</v>
      </c>
      <c r="W30" s="176">
        <v>146</v>
      </c>
      <c r="X30" s="176">
        <v>158</v>
      </c>
      <c r="Y30" s="176">
        <v>162</v>
      </c>
      <c r="Z30" s="176">
        <v>176</v>
      </c>
      <c r="AA30" s="176">
        <v>153</v>
      </c>
      <c r="AB30" s="176">
        <v>165</v>
      </c>
      <c r="AC30" s="176">
        <v>144</v>
      </c>
      <c r="AD30" s="176">
        <v>177</v>
      </c>
      <c r="AE30" s="176">
        <v>162</v>
      </c>
      <c r="AF30" s="176">
        <v>154</v>
      </c>
      <c r="AG30" s="176">
        <v>136</v>
      </c>
      <c r="AH30" s="176">
        <v>339</v>
      </c>
      <c r="AI30" s="176">
        <v>174</v>
      </c>
      <c r="AJ30" s="176">
        <v>165</v>
      </c>
      <c r="AK30" s="110"/>
      <c r="AL30" s="110"/>
    </row>
    <row r="31" spans="1:38" s="111" customFormat="1" ht="13.2" customHeight="1">
      <c r="A31" s="112" t="s">
        <v>448</v>
      </c>
      <c r="B31" s="222" t="s">
        <v>133</v>
      </c>
      <c r="C31" s="176">
        <v>1</v>
      </c>
      <c r="D31" s="176">
        <v>146</v>
      </c>
      <c r="E31" s="176">
        <v>39</v>
      </c>
      <c r="F31" s="176">
        <v>107</v>
      </c>
      <c r="G31" s="176">
        <v>9</v>
      </c>
      <c r="H31" s="176">
        <v>2</v>
      </c>
      <c r="I31" s="176">
        <v>7</v>
      </c>
      <c r="J31" s="176">
        <v>84</v>
      </c>
      <c r="K31" s="176">
        <v>14</v>
      </c>
      <c r="L31" s="176">
        <v>14</v>
      </c>
      <c r="M31" s="176">
        <v>14</v>
      </c>
      <c r="N31" s="176">
        <v>14</v>
      </c>
      <c r="O31" s="176">
        <v>14</v>
      </c>
      <c r="P31" s="176">
        <v>14</v>
      </c>
      <c r="Q31" s="112" t="s">
        <v>448</v>
      </c>
      <c r="R31" s="222" t="s">
        <v>133</v>
      </c>
      <c r="S31" s="176">
        <v>2246</v>
      </c>
      <c r="T31" s="176">
        <v>1165</v>
      </c>
      <c r="U31" s="176">
        <v>1081</v>
      </c>
      <c r="V31" s="176">
        <v>182</v>
      </c>
      <c r="W31" s="176">
        <v>191</v>
      </c>
      <c r="X31" s="176">
        <v>199</v>
      </c>
      <c r="Y31" s="176">
        <v>173</v>
      </c>
      <c r="Z31" s="176">
        <v>189</v>
      </c>
      <c r="AA31" s="176">
        <v>180</v>
      </c>
      <c r="AB31" s="176">
        <v>194</v>
      </c>
      <c r="AC31" s="176">
        <v>189</v>
      </c>
      <c r="AD31" s="176">
        <v>203</v>
      </c>
      <c r="AE31" s="176">
        <v>171</v>
      </c>
      <c r="AF31" s="176">
        <v>198</v>
      </c>
      <c r="AG31" s="176">
        <v>177</v>
      </c>
      <c r="AH31" s="176">
        <v>370</v>
      </c>
      <c r="AI31" s="176">
        <v>187</v>
      </c>
      <c r="AJ31" s="176">
        <v>183</v>
      </c>
      <c r="AK31" s="110"/>
      <c r="AL31" s="110"/>
    </row>
    <row r="32" spans="1:38" s="111" customFormat="1" ht="13.2" customHeight="1">
      <c r="A32" s="112"/>
      <c r="B32" s="222" t="s">
        <v>136</v>
      </c>
      <c r="C32" s="176">
        <v>209</v>
      </c>
      <c r="D32" s="176">
        <v>6988</v>
      </c>
      <c r="E32" s="176">
        <v>2105</v>
      </c>
      <c r="F32" s="176">
        <v>4883</v>
      </c>
      <c r="G32" s="176">
        <v>733</v>
      </c>
      <c r="H32" s="176">
        <v>108</v>
      </c>
      <c r="I32" s="176">
        <v>625</v>
      </c>
      <c r="J32" s="176">
        <v>3852</v>
      </c>
      <c r="K32" s="176">
        <v>622</v>
      </c>
      <c r="L32" s="176">
        <v>629</v>
      </c>
      <c r="M32" s="176">
        <v>634</v>
      </c>
      <c r="N32" s="176">
        <v>645</v>
      </c>
      <c r="O32" s="176">
        <v>655</v>
      </c>
      <c r="P32" s="176">
        <v>667</v>
      </c>
      <c r="Q32" s="112"/>
      <c r="R32" s="222" t="s">
        <v>136</v>
      </c>
      <c r="S32" s="176">
        <v>88464</v>
      </c>
      <c r="T32" s="176">
        <v>46033</v>
      </c>
      <c r="U32" s="176">
        <v>42431</v>
      </c>
      <c r="V32" s="176">
        <v>7359</v>
      </c>
      <c r="W32" s="176">
        <v>6939</v>
      </c>
      <c r="X32" s="176">
        <v>7578</v>
      </c>
      <c r="Y32" s="176">
        <v>6887</v>
      </c>
      <c r="Z32" s="176">
        <v>7540</v>
      </c>
      <c r="AA32" s="176">
        <v>6999</v>
      </c>
      <c r="AB32" s="176">
        <v>7648</v>
      </c>
      <c r="AC32" s="176">
        <v>6953</v>
      </c>
      <c r="AD32" s="176">
        <v>7889</v>
      </c>
      <c r="AE32" s="176">
        <v>7192</v>
      </c>
      <c r="AF32" s="176">
        <v>8019</v>
      </c>
      <c r="AG32" s="176">
        <v>7461</v>
      </c>
      <c r="AH32" s="176">
        <v>16408</v>
      </c>
      <c r="AI32" s="176">
        <v>8540</v>
      </c>
      <c r="AJ32" s="176">
        <v>7868</v>
      </c>
      <c r="AK32" s="110"/>
      <c r="AL32" s="110"/>
    </row>
    <row r="33" spans="1:38" s="111" customFormat="1" ht="13.2" customHeight="1">
      <c r="A33" s="112"/>
      <c r="B33" s="222" t="s">
        <v>135</v>
      </c>
      <c r="C33" s="176">
        <v>1</v>
      </c>
      <c r="D33" s="176">
        <v>102</v>
      </c>
      <c r="E33" s="176">
        <v>20</v>
      </c>
      <c r="F33" s="176">
        <v>82</v>
      </c>
      <c r="G33" s="176">
        <v>9</v>
      </c>
      <c r="H33" s="176" t="s">
        <v>117</v>
      </c>
      <c r="I33" s="176">
        <v>9</v>
      </c>
      <c r="J33" s="176">
        <v>61</v>
      </c>
      <c r="K33" s="176">
        <v>9</v>
      </c>
      <c r="L33" s="176">
        <v>10</v>
      </c>
      <c r="M33" s="176">
        <v>10</v>
      </c>
      <c r="N33" s="176">
        <v>11</v>
      </c>
      <c r="O33" s="176">
        <v>10</v>
      </c>
      <c r="P33" s="176">
        <v>11</v>
      </c>
      <c r="Q33" s="112"/>
      <c r="R33" s="222" t="s">
        <v>135</v>
      </c>
      <c r="S33" s="176">
        <v>1859</v>
      </c>
      <c r="T33" s="176">
        <v>963</v>
      </c>
      <c r="U33" s="176">
        <v>896</v>
      </c>
      <c r="V33" s="176">
        <v>153</v>
      </c>
      <c r="W33" s="176">
        <v>165</v>
      </c>
      <c r="X33" s="176">
        <v>167</v>
      </c>
      <c r="Y33" s="176">
        <v>136</v>
      </c>
      <c r="Z33" s="176">
        <v>150</v>
      </c>
      <c r="AA33" s="176">
        <v>146</v>
      </c>
      <c r="AB33" s="176">
        <v>171</v>
      </c>
      <c r="AC33" s="176">
        <v>147</v>
      </c>
      <c r="AD33" s="176">
        <v>151</v>
      </c>
      <c r="AE33" s="176">
        <v>144</v>
      </c>
      <c r="AF33" s="176">
        <v>171</v>
      </c>
      <c r="AG33" s="176">
        <v>158</v>
      </c>
      <c r="AH33" s="176">
        <v>289</v>
      </c>
      <c r="AI33" s="176">
        <v>153</v>
      </c>
      <c r="AJ33" s="176">
        <v>136</v>
      </c>
      <c r="AK33" s="110"/>
      <c r="AL33" s="110"/>
    </row>
    <row r="34" spans="1:38" s="111" customFormat="1" ht="13.2" customHeight="1">
      <c r="A34" s="112" t="s">
        <v>500</v>
      </c>
      <c r="B34" s="224" t="s">
        <v>133</v>
      </c>
      <c r="C34" s="176">
        <v>1</v>
      </c>
      <c r="D34" s="176">
        <v>150</v>
      </c>
      <c r="E34" s="176">
        <v>38</v>
      </c>
      <c r="F34" s="176">
        <v>112</v>
      </c>
      <c r="G34" s="176">
        <v>9</v>
      </c>
      <c r="H34" s="176">
        <v>2</v>
      </c>
      <c r="I34" s="176">
        <v>7</v>
      </c>
      <c r="J34" s="176">
        <v>84</v>
      </c>
      <c r="K34" s="176">
        <v>14</v>
      </c>
      <c r="L34" s="176">
        <v>14</v>
      </c>
      <c r="M34" s="176">
        <v>14</v>
      </c>
      <c r="N34" s="176">
        <v>14</v>
      </c>
      <c r="O34" s="176">
        <v>14</v>
      </c>
      <c r="P34" s="176">
        <v>14</v>
      </c>
      <c r="Q34" s="112" t="s">
        <v>500</v>
      </c>
      <c r="R34" s="224" t="s">
        <v>133</v>
      </c>
      <c r="S34" s="176">
        <v>2234</v>
      </c>
      <c r="T34" s="176">
        <v>1166</v>
      </c>
      <c r="U34" s="176">
        <v>1068</v>
      </c>
      <c r="V34" s="176">
        <v>204</v>
      </c>
      <c r="W34" s="176">
        <v>160</v>
      </c>
      <c r="X34" s="176">
        <v>182</v>
      </c>
      <c r="Y34" s="176">
        <v>190</v>
      </c>
      <c r="Z34" s="176">
        <v>196</v>
      </c>
      <c r="AA34" s="176">
        <v>178</v>
      </c>
      <c r="AB34" s="176">
        <v>190</v>
      </c>
      <c r="AC34" s="176">
        <v>179</v>
      </c>
      <c r="AD34" s="176">
        <v>193</v>
      </c>
      <c r="AE34" s="176">
        <v>189</v>
      </c>
      <c r="AF34" s="176">
        <v>201</v>
      </c>
      <c r="AG34" s="176">
        <v>172</v>
      </c>
      <c r="AH34" s="176">
        <v>373</v>
      </c>
      <c r="AI34" s="176">
        <v>195</v>
      </c>
      <c r="AJ34" s="176">
        <v>178</v>
      </c>
      <c r="AK34" s="110"/>
      <c r="AL34" s="110"/>
    </row>
    <row r="35" spans="1:38" s="111" customFormat="1" ht="13.2" customHeight="1">
      <c r="A35" s="112"/>
      <c r="B35" s="224" t="s">
        <v>136</v>
      </c>
      <c r="C35" s="176">
        <v>209</v>
      </c>
      <c r="D35" s="176">
        <v>6859</v>
      </c>
      <c r="E35" s="176">
        <v>2087</v>
      </c>
      <c r="F35" s="176">
        <v>4772</v>
      </c>
      <c r="G35" s="176">
        <v>729</v>
      </c>
      <c r="H35" s="176">
        <v>112</v>
      </c>
      <c r="I35" s="176">
        <v>617</v>
      </c>
      <c r="J35" s="176">
        <v>3763</v>
      </c>
      <c r="K35" s="176">
        <v>568</v>
      </c>
      <c r="L35" s="176">
        <v>618</v>
      </c>
      <c r="M35" s="176">
        <v>643</v>
      </c>
      <c r="N35" s="176">
        <v>631</v>
      </c>
      <c r="O35" s="176">
        <v>654</v>
      </c>
      <c r="P35" s="176">
        <v>649</v>
      </c>
      <c r="Q35" s="112"/>
      <c r="R35" s="224" t="s">
        <v>136</v>
      </c>
      <c r="S35" s="176">
        <v>85499</v>
      </c>
      <c r="T35" s="176">
        <v>44518</v>
      </c>
      <c r="U35" s="176">
        <v>40981</v>
      </c>
      <c r="V35" s="176">
        <v>6433</v>
      </c>
      <c r="W35" s="176">
        <v>5976</v>
      </c>
      <c r="X35" s="176">
        <v>7357</v>
      </c>
      <c r="Y35" s="176">
        <v>6964</v>
      </c>
      <c r="Z35" s="176">
        <v>7623</v>
      </c>
      <c r="AA35" s="176">
        <v>6886</v>
      </c>
      <c r="AB35" s="176">
        <v>7539</v>
      </c>
      <c r="AC35" s="176">
        <v>6988</v>
      </c>
      <c r="AD35" s="176">
        <v>7654</v>
      </c>
      <c r="AE35" s="176">
        <v>6962</v>
      </c>
      <c r="AF35" s="176">
        <v>7912</v>
      </c>
      <c r="AG35" s="176">
        <v>7205</v>
      </c>
      <c r="AH35" s="176">
        <v>15501</v>
      </c>
      <c r="AI35" s="176">
        <v>8022</v>
      </c>
      <c r="AJ35" s="176">
        <v>7479</v>
      </c>
      <c r="AK35" s="110"/>
      <c r="AL35" s="110"/>
    </row>
    <row r="36" spans="1:38" s="111" customFormat="1" ht="13.2" customHeight="1">
      <c r="A36" s="112"/>
      <c r="B36" s="224" t="s">
        <v>135</v>
      </c>
      <c r="C36" s="176">
        <v>1</v>
      </c>
      <c r="D36" s="176">
        <v>100</v>
      </c>
      <c r="E36" s="176">
        <v>17</v>
      </c>
      <c r="F36" s="176">
        <v>83</v>
      </c>
      <c r="G36" s="176">
        <v>9</v>
      </c>
      <c r="H36" s="176">
        <v>1</v>
      </c>
      <c r="I36" s="176">
        <v>8</v>
      </c>
      <c r="J36" s="176">
        <v>57</v>
      </c>
      <c r="K36" s="176">
        <v>8</v>
      </c>
      <c r="L36" s="176">
        <v>9</v>
      </c>
      <c r="M36" s="176">
        <v>9</v>
      </c>
      <c r="N36" s="176">
        <v>10</v>
      </c>
      <c r="O36" s="176">
        <v>11</v>
      </c>
      <c r="P36" s="176">
        <v>10</v>
      </c>
      <c r="Q36" s="112"/>
      <c r="R36" s="224" t="s">
        <v>135</v>
      </c>
      <c r="S36" s="176">
        <v>1742</v>
      </c>
      <c r="T36" s="176">
        <v>907</v>
      </c>
      <c r="U36" s="176">
        <v>835</v>
      </c>
      <c r="V36" s="176">
        <v>136</v>
      </c>
      <c r="W36" s="176">
        <v>112</v>
      </c>
      <c r="X36" s="176">
        <v>145</v>
      </c>
      <c r="Y36" s="176">
        <v>160</v>
      </c>
      <c r="Z36" s="176">
        <v>168</v>
      </c>
      <c r="AA36" s="176">
        <v>126</v>
      </c>
      <c r="AB36" s="176">
        <v>145</v>
      </c>
      <c r="AC36" s="176">
        <v>145</v>
      </c>
      <c r="AD36" s="176">
        <v>164</v>
      </c>
      <c r="AE36" s="176">
        <v>154</v>
      </c>
      <c r="AF36" s="176">
        <v>149</v>
      </c>
      <c r="AG36" s="176">
        <v>138</v>
      </c>
      <c r="AH36" s="176">
        <v>327</v>
      </c>
      <c r="AI36" s="176">
        <v>170</v>
      </c>
      <c r="AJ36" s="176">
        <v>157</v>
      </c>
      <c r="AK36" s="110"/>
      <c r="AL36" s="110"/>
    </row>
    <row r="37" spans="1:38" s="111" customFormat="1" ht="3" customHeight="1">
      <c r="A37" s="112"/>
      <c r="B37" s="224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12"/>
      <c r="R37" s="224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10"/>
      <c r="AL37" s="110"/>
    </row>
    <row r="38" spans="1:38" s="111" customFormat="1" ht="13.2" customHeight="1">
      <c r="A38" s="112" t="s">
        <v>533</v>
      </c>
      <c r="B38" s="224" t="s">
        <v>133</v>
      </c>
      <c r="C38" s="176">
        <v>1</v>
      </c>
      <c r="D38" s="176">
        <v>150</v>
      </c>
      <c r="E38" s="176">
        <v>36</v>
      </c>
      <c r="F38" s="176">
        <v>114</v>
      </c>
      <c r="G38" s="176">
        <v>8</v>
      </c>
      <c r="H38" s="176">
        <v>2</v>
      </c>
      <c r="I38" s="176">
        <v>6</v>
      </c>
      <c r="J38" s="176">
        <v>84</v>
      </c>
      <c r="K38" s="176">
        <v>14</v>
      </c>
      <c r="L38" s="176">
        <v>14</v>
      </c>
      <c r="M38" s="176">
        <v>14</v>
      </c>
      <c r="N38" s="176">
        <v>14</v>
      </c>
      <c r="O38" s="176">
        <v>14</v>
      </c>
      <c r="P38" s="176">
        <v>14</v>
      </c>
      <c r="Q38" s="112" t="s">
        <v>532</v>
      </c>
      <c r="R38" s="224" t="s">
        <v>133</v>
      </c>
      <c r="S38" s="176">
        <v>2245</v>
      </c>
      <c r="T38" s="176">
        <v>1154</v>
      </c>
      <c r="U38" s="176">
        <v>1091</v>
      </c>
      <c r="V38" s="176">
        <v>184</v>
      </c>
      <c r="W38" s="176">
        <v>184</v>
      </c>
      <c r="X38" s="176">
        <v>205</v>
      </c>
      <c r="Y38" s="176">
        <v>167</v>
      </c>
      <c r="Z38" s="176">
        <v>188</v>
      </c>
      <c r="AA38" s="176">
        <v>194</v>
      </c>
      <c r="AB38" s="176">
        <v>194</v>
      </c>
      <c r="AC38" s="176">
        <v>176</v>
      </c>
      <c r="AD38" s="176">
        <v>192</v>
      </c>
      <c r="AE38" s="176">
        <v>180</v>
      </c>
      <c r="AF38" s="176">
        <v>191</v>
      </c>
      <c r="AG38" s="176">
        <v>190</v>
      </c>
      <c r="AH38" s="176">
        <v>373</v>
      </c>
      <c r="AI38" s="176">
        <v>201</v>
      </c>
      <c r="AJ38" s="176">
        <v>172</v>
      </c>
      <c r="AK38" s="110"/>
      <c r="AL38" s="110"/>
    </row>
    <row r="39" spans="1:38" s="111" customFormat="1" ht="13.2" customHeight="1">
      <c r="A39" s="112"/>
      <c r="B39" s="224" t="s">
        <v>136</v>
      </c>
      <c r="C39" s="176">
        <v>209</v>
      </c>
      <c r="D39" s="176">
        <v>6704</v>
      </c>
      <c r="E39" s="176">
        <v>2035</v>
      </c>
      <c r="F39" s="176">
        <v>4669</v>
      </c>
      <c r="G39" s="176">
        <v>739</v>
      </c>
      <c r="H39" s="176">
        <v>122</v>
      </c>
      <c r="I39" s="176">
        <v>617</v>
      </c>
      <c r="J39" s="176">
        <v>3734</v>
      </c>
      <c r="K39" s="176">
        <v>586</v>
      </c>
      <c r="L39" s="176">
        <v>567</v>
      </c>
      <c r="M39" s="176">
        <v>641</v>
      </c>
      <c r="N39" s="176">
        <v>640</v>
      </c>
      <c r="O39" s="176">
        <v>653</v>
      </c>
      <c r="P39" s="176">
        <v>647</v>
      </c>
      <c r="Q39" s="112"/>
      <c r="R39" s="224" t="s">
        <v>136</v>
      </c>
      <c r="S39" s="176">
        <v>83394</v>
      </c>
      <c r="T39" s="176">
        <v>43454</v>
      </c>
      <c r="U39" s="176">
        <v>39940</v>
      </c>
      <c r="V39" s="176">
        <v>6850</v>
      </c>
      <c r="W39" s="176">
        <v>6163</v>
      </c>
      <c r="X39" s="176">
        <v>6450</v>
      </c>
      <c r="Y39" s="176">
        <v>5968</v>
      </c>
      <c r="Z39" s="176">
        <v>7340</v>
      </c>
      <c r="AA39" s="176">
        <v>6962</v>
      </c>
      <c r="AB39" s="176">
        <v>7620</v>
      </c>
      <c r="AC39" s="176">
        <v>6874</v>
      </c>
      <c r="AD39" s="176">
        <v>7527</v>
      </c>
      <c r="AE39" s="176">
        <v>7016</v>
      </c>
      <c r="AF39" s="176">
        <v>7667</v>
      </c>
      <c r="AG39" s="176">
        <v>6957</v>
      </c>
      <c r="AH39" s="176">
        <v>15087</v>
      </c>
      <c r="AI39" s="176">
        <v>7872</v>
      </c>
      <c r="AJ39" s="176">
        <v>7215</v>
      </c>
      <c r="AK39" s="110"/>
      <c r="AL39" s="110"/>
    </row>
    <row r="40" spans="1:38" s="111" customFormat="1" ht="13.2" customHeight="1">
      <c r="A40" s="112"/>
      <c r="B40" s="224" t="s">
        <v>135</v>
      </c>
      <c r="C40" s="176">
        <v>1</v>
      </c>
      <c r="D40" s="176">
        <v>95</v>
      </c>
      <c r="E40" s="176">
        <v>14</v>
      </c>
      <c r="F40" s="176">
        <v>81</v>
      </c>
      <c r="G40" s="176">
        <v>9</v>
      </c>
      <c r="H40" s="176">
        <v>1</v>
      </c>
      <c r="I40" s="176">
        <v>8</v>
      </c>
      <c r="J40" s="176">
        <v>54</v>
      </c>
      <c r="K40" s="176">
        <v>7</v>
      </c>
      <c r="L40" s="176">
        <v>8</v>
      </c>
      <c r="M40" s="176">
        <v>9</v>
      </c>
      <c r="N40" s="176">
        <v>9</v>
      </c>
      <c r="O40" s="176">
        <v>10</v>
      </c>
      <c r="P40" s="176">
        <v>11</v>
      </c>
      <c r="Q40" s="112"/>
      <c r="R40" s="224" t="s">
        <v>135</v>
      </c>
      <c r="S40" s="176">
        <v>1690</v>
      </c>
      <c r="T40" s="176">
        <v>885</v>
      </c>
      <c r="U40" s="176">
        <v>805</v>
      </c>
      <c r="V40" s="176">
        <v>141</v>
      </c>
      <c r="W40" s="176">
        <v>112</v>
      </c>
      <c r="X40" s="176">
        <v>131</v>
      </c>
      <c r="Y40" s="176">
        <v>110</v>
      </c>
      <c r="Z40" s="176">
        <v>139</v>
      </c>
      <c r="AA40" s="176">
        <v>157</v>
      </c>
      <c r="AB40" s="176">
        <v>163</v>
      </c>
      <c r="AC40" s="176">
        <v>126</v>
      </c>
      <c r="AD40" s="176">
        <v>148</v>
      </c>
      <c r="AE40" s="176">
        <v>143</v>
      </c>
      <c r="AF40" s="176">
        <v>163</v>
      </c>
      <c r="AG40" s="176">
        <v>157</v>
      </c>
      <c r="AH40" s="176">
        <v>287</v>
      </c>
      <c r="AI40" s="176">
        <v>148</v>
      </c>
      <c r="AJ40" s="176">
        <v>139</v>
      </c>
      <c r="AK40" s="110"/>
      <c r="AL40" s="110"/>
    </row>
    <row r="41" spans="1:38" s="111" customFormat="1" ht="13.2" customHeight="1">
      <c r="A41" s="112" t="s">
        <v>544</v>
      </c>
      <c r="B41" s="224" t="s">
        <v>133</v>
      </c>
      <c r="C41" s="176">
        <v>1</v>
      </c>
      <c r="D41" s="176">
        <v>148</v>
      </c>
      <c r="E41" s="176">
        <v>38</v>
      </c>
      <c r="F41" s="176">
        <v>110</v>
      </c>
      <c r="G41" s="176">
        <v>8</v>
      </c>
      <c r="H41" s="176">
        <v>3</v>
      </c>
      <c r="I41" s="176">
        <v>5</v>
      </c>
      <c r="J41" s="176">
        <v>84</v>
      </c>
      <c r="K41" s="176">
        <v>14</v>
      </c>
      <c r="L41" s="176">
        <v>14</v>
      </c>
      <c r="M41" s="176">
        <v>14</v>
      </c>
      <c r="N41" s="176">
        <v>14</v>
      </c>
      <c r="O41" s="176">
        <v>14</v>
      </c>
      <c r="P41" s="176">
        <v>14</v>
      </c>
      <c r="Q41" s="112" t="s">
        <v>544</v>
      </c>
      <c r="R41" s="224" t="s">
        <v>111</v>
      </c>
      <c r="S41" s="176">
        <v>2230</v>
      </c>
      <c r="T41" s="176">
        <v>1146</v>
      </c>
      <c r="U41" s="176">
        <v>1084</v>
      </c>
      <c r="V41" s="176">
        <v>185</v>
      </c>
      <c r="W41" s="176">
        <v>182</v>
      </c>
      <c r="X41" s="176">
        <v>185</v>
      </c>
      <c r="Y41" s="176">
        <v>187</v>
      </c>
      <c r="Z41" s="176">
        <v>200</v>
      </c>
      <c r="AA41" s="176">
        <v>168</v>
      </c>
      <c r="AB41" s="176">
        <v>190</v>
      </c>
      <c r="AC41" s="176">
        <v>192</v>
      </c>
      <c r="AD41" s="176">
        <v>194</v>
      </c>
      <c r="AE41" s="176">
        <v>178</v>
      </c>
      <c r="AF41" s="176">
        <v>192</v>
      </c>
      <c r="AG41" s="176">
        <v>177</v>
      </c>
      <c r="AH41" s="176">
        <v>381</v>
      </c>
      <c r="AI41" s="176">
        <v>190</v>
      </c>
      <c r="AJ41" s="176">
        <v>191</v>
      </c>
      <c r="AK41" s="110"/>
      <c r="AL41" s="110"/>
    </row>
    <row r="42" spans="1:38" s="111" customFormat="1" ht="13.2" customHeight="1">
      <c r="A42" s="112"/>
      <c r="B42" s="224" t="s">
        <v>136</v>
      </c>
      <c r="C42" s="176">
        <v>209</v>
      </c>
      <c r="D42" s="176">
        <v>6824</v>
      </c>
      <c r="E42" s="176">
        <v>2005</v>
      </c>
      <c r="F42" s="176">
        <v>4819</v>
      </c>
      <c r="G42" s="176">
        <v>737</v>
      </c>
      <c r="H42" s="176">
        <v>119</v>
      </c>
      <c r="I42" s="176">
        <v>618</v>
      </c>
      <c r="J42" s="176">
        <v>3787</v>
      </c>
      <c r="K42" s="176">
        <v>685</v>
      </c>
      <c r="L42" s="176">
        <v>587</v>
      </c>
      <c r="M42" s="176">
        <v>574</v>
      </c>
      <c r="N42" s="176">
        <v>642</v>
      </c>
      <c r="O42" s="176">
        <v>654</v>
      </c>
      <c r="P42" s="176">
        <v>645</v>
      </c>
      <c r="Q42" s="112"/>
      <c r="R42" s="224" t="s">
        <v>113</v>
      </c>
      <c r="S42" s="176">
        <v>84863</v>
      </c>
      <c r="T42" s="176">
        <v>44155</v>
      </c>
      <c r="U42" s="176">
        <v>40708</v>
      </c>
      <c r="V42" s="176">
        <v>8330</v>
      </c>
      <c r="W42" s="176">
        <v>7698</v>
      </c>
      <c r="X42" s="176">
        <v>6866</v>
      </c>
      <c r="Y42" s="176">
        <v>6172</v>
      </c>
      <c r="Z42" s="176">
        <v>6471</v>
      </c>
      <c r="AA42" s="176">
        <v>5965</v>
      </c>
      <c r="AB42" s="176">
        <v>7338</v>
      </c>
      <c r="AC42" s="176">
        <v>6968</v>
      </c>
      <c r="AD42" s="176">
        <v>7623</v>
      </c>
      <c r="AE42" s="176">
        <v>6885</v>
      </c>
      <c r="AF42" s="176">
        <v>7527</v>
      </c>
      <c r="AG42" s="176">
        <v>7020</v>
      </c>
      <c r="AH42" s="176">
        <v>14612</v>
      </c>
      <c r="AI42" s="176">
        <v>7659</v>
      </c>
      <c r="AJ42" s="176">
        <v>6953</v>
      </c>
      <c r="AK42" s="110"/>
      <c r="AL42" s="110"/>
    </row>
    <row r="43" spans="1:38" s="111" customFormat="1" ht="13.2" customHeight="1">
      <c r="A43" s="112"/>
      <c r="B43" s="224" t="s">
        <v>135</v>
      </c>
      <c r="C43" s="176">
        <v>1</v>
      </c>
      <c r="D43" s="176">
        <v>87</v>
      </c>
      <c r="E43" s="176">
        <v>14</v>
      </c>
      <c r="F43" s="176">
        <v>73</v>
      </c>
      <c r="G43" s="176">
        <v>12</v>
      </c>
      <c r="H43" s="176">
        <v>1</v>
      </c>
      <c r="I43" s="176">
        <v>11</v>
      </c>
      <c r="J43" s="176">
        <v>51</v>
      </c>
      <c r="K43" s="176">
        <v>8</v>
      </c>
      <c r="L43" s="176">
        <v>7</v>
      </c>
      <c r="M43" s="176">
        <v>8</v>
      </c>
      <c r="N43" s="176">
        <v>9</v>
      </c>
      <c r="O43" s="176">
        <v>9</v>
      </c>
      <c r="P43" s="176">
        <v>10</v>
      </c>
      <c r="Q43" s="112"/>
      <c r="R43" s="224" t="s">
        <v>112</v>
      </c>
      <c r="S43" s="176">
        <v>1652</v>
      </c>
      <c r="T43" s="176">
        <v>864</v>
      </c>
      <c r="U43" s="176">
        <v>788</v>
      </c>
      <c r="V43" s="176">
        <v>158</v>
      </c>
      <c r="W43" s="176">
        <v>137</v>
      </c>
      <c r="X43" s="176">
        <v>135</v>
      </c>
      <c r="Y43" s="176">
        <v>116</v>
      </c>
      <c r="Z43" s="176">
        <v>136</v>
      </c>
      <c r="AA43" s="176">
        <v>109</v>
      </c>
      <c r="AB43" s="176">
        <v>129</v>
      </c>
      <c r="AC43" s="176">
        <v>157</v>
      </c>
      <c r="AD43" s="176">
        <v>161</v>
      </c>
      <c r="AE43" s="176">
        <v>130</v>
      </c>
      <c r="AF43" s="176">
        <v>145</v>
      </c>
      <c r="AG43" s="176">
        <v>139</v>
      </c>
      <c r="AH43" s="176">
        <v>320</v>
      </c>
      <c r="AI43" s="176">
        <v>162</v>
      </c>
      <c r="AJ43" s="176">
        <v>158</v>
      </c>
      <c r="AK43" s="110"/>
      <c r="AL43" s="110"/>
    </row>
    <row r="44" spans="1:38" s="111" customFormat="1" ht="13.2" customHeight="1">
      <c r="A44" s="112" t="s">
        <v>560</v>
      </c>
      <c r="B44" s="224" t="s">
        <v>133</v>
      </c>
      <c r="C44" s="176">
        <f>C47+C50+C53+C56+C59+C62+C70+C73+C76+C79+C82+C85+C88+C91+C94+C97+C100+C103+C106+C109+C112+C115+C124+C127+C130+C133+C136+C139+C142+C145+C148+C151+C154+C157+C160+C163+C166</f>
        <v>1</v>
      </c>
      <c r="D44" s="176">
        <f t="shared" ref="D44:P44" si="0">D47+D50+D53+D56+D59+D62+D70+D73+D76+D79+D82+D85+D88+D91+D94+D97+D100+D103+D106+D109+D112+D115+D124+D127+D130+D133+D136+D139+D142+D145+D148+D151+D154+D157+D160+D163+D166</f>
        <v>152</v>
      </c>
      <c r="E44" s="176">
        <f t="shared" si="0"/>
        <v>40</v>
      </c>
      <c r="F44" s="176">
        <f t="shared" si="0"/>
        <v>112</v>
      </c>
      <c r="G44" s="176">
        <f t="shared" si="0"/>
        <v>9</v>
      </c>
      <c r="H44" s="176">
        <f t="shared" si="0"/>
        <v>3</v>
      </c>
      <c r="I44" s="176">
        <f t="shared" si="0"/>
        <v>6</v>
      </c>
      <c r="J44" s="176">
        <f t="shared" si="0"/>
        <v>85</v>
      </c>
      <c r="K44" s="176">
        <f t="shared" si="0"/>
        <v>15</v>
      </c>
      <c r="L44" s="176">
        <f t="shared" si="0"/>
        <v>14</v>
      </c>
      <c r="M44" s="176">
        <f t="shared" si="0"/>
        <v>14</v>
      </c>
      <c r="N44" s="176">
        <f t="shared" si="0"/>
        <v>14</v>
      </c>
      <c r="O44" s="176">
        <f t="shared" si="0"/>
        <v>14</v>
      </c>
      <c r="P44" s="176">
        <f t="shared" si="0"/>
        <v>14</v>
      </c>
      <c r="Q44" s="112" t="s">
        <v>557</v>
      </c>
      <c r="R44" s="224" t="s">
        <v>133</v>
      </c>
      <c r="S44" s="176">
        <f t="shared" ref="S44:AJ44" si="1">S47+S50+S53+S56+S59+S62+S70+S73+S76+S79+S82+S85+S88+S91+S94+S97+S100+S103+S106+S109+S112+S115+S124+S127+S130+S133+S136+S139+S142+S145+S148+S151+S154+S157+S160+S163+S166</f>
        <v>2280</v>
      </c>
      <c r="T44" s="176">
        <f t="shared" si="1"/>
        <v>1178</v>
      </c>
      <c r="U44" s="176">
        <f t="shared" si="1"/>
        <v>1102</v>
      </c>
      <c r="V44" s="176">
        <f t="shared" si="1"/>
        <v>218</v>
      </c>
      <c r="W44" s="176">
        <f t="shared" si="1"/>
        <v>181</v>
      </c>
      <c r="X44" s="176">
        <f t="shared" si="1"/>
        <v>186</v>
      </c>
      <c r="Y44" s="176">
        <f t="shared" si="1"/>
        <v>190</v>
      </c>
      <c r="Z44" s="176">
        <f t="shared" si="1"/>
        <v>189</v>
      </c>
      <c r="AA44" s="176">
        <f t="shared" si="1"/>
        <v>184</v>
      </c>
      <c r="AB44" s="176">
        <f t="shared" si="1"/>
        <v>198</v>
      </c>
      <c r="AC44" s="176">
        <f t="shared" si="1"/>
        <v>174</v>
      </c>
      <c r="AD44" s="176">
        <f t="shared" si="1"/>
        <v>188</v>
      </c>
      <c r="AE44" s="176">
        <f t="shared" si="1"/>
        <v>191</v>
      </c>
      <c r="AF44" s="176">
        <f t="shared" si="1"/>
        <v>199</v>
      </c>
      <c r="AG44" s="176">
        <f t="shared" si="1"/>
        <v>182</v>
      </c>
      <c r="AH44" s="176">
        <f t="shared" si="1"/>
        <v>370</v>
      </c>
      <c r="AI44" s="176">
        <f t="shared" si="1"/>
        <v>192</v>
      </c>
      <c r="AJ44" s="176">
        <f t="shared" si="1"/>
        <v>178</v>
      </c>
      <c r="AK44" s="110"/>
      <c r="AL44" s="110"/>
    </row>
    <row r="45" spans="1:38" s="111" customFormat="1" ht="13.2" customHeight="1">
      <c r="A45" s="112"/>
      <c r="B45" s="224" t="s">
        <v>136</v>
      </c>
      <c r="C45" s="176">
        <f t="shared" ref="C45:P46" si="2">C48+C51+C54+C57+C60+C63+C71+C74+C77+C80+C83+C86+C89+C92+C95+C98+C101+C104+C107+C110+C113+C116+C125+C128+C131+C134+C137+C140+C143+C146+C149+C152+C155+C158+C161+C164+C167</f>
        <v>209</v>
      </c>
      <c r="D45" s="176">
        <f t="shared" si="2"/>
        <v>6922</v>
      </c>
      <c r="E45" s="176">
        <f t="shared" si="2"/>
        <v>2003</v>
      </c>
      <c r="F45" s="176">
        <f t="shared" si="2"/>
        <v>4919</v>
      </c>
      <c r="G45" s="176">
        <f t="shared" si="2"/>
        <v>753</v>
      </c>
      <c r="H45" s="176">
        <f t="shared" si="2"/>
        <v>114</v>
      </c>
      <c r="I45" s="176">
        <f t="shared" si="2"/>
        <v>639</v>
      </c>
      <c r="J45" s="176">
        <f t="shared" si="2"/>
        <v>3843</v>
      </c>
      <c r="K45" s="176">
        <f t="shared" si="2"/>
        <v>679</v>
      </c>
      <c r="L45" s="176">
        <f t="shared" si="2"/>
        <v>686</v>
      </c>
      <c r="M45" s="176">
        <f t="shared" si="2"/>
        <v>607</v>
      </c>
      <c r="N45" s="176">
        <f t="shared" si="2"/>
        <v>575</v>
      </c>
      <c r="O45" s="176">
        <f t="shared" si="2"/>
        <v>650</v>
      </c>
      <c r="P45" s="176">
        <f t="shared" si="2"/>
        <v>646</v>
      </c>
      <c r="Q45" s="112"/>
      <c r="R45" s="224" t="s">
        <v>136</v>
      </c>
      <c r="S45" s="176">
        <f t="shared" ref="S45:AJ45" si="3">S48+S51+S54+S57+S60+S63+S71+S74+S77+S80+S83+S86+S89+S92+S95+S98+S101+S104+S107+S110+S113+S116+S125+S128+S131+S134+S137+S140+S143+S146+S149+S152+S155+S158+S161+S164+S167</f>
        <v>86280</v>
      </c>
      <c r="T45" s="176">
        <f t="shared" si="3"/>
        <v>44786</v>
      </c>
      <c r="U45" s="176">
        <f t="shared" si="3"/>
        <v>41494</v>
      </c>
      <c r="V45" s="176">
        <f t="shared" si="3"/>
        <v>8097</v>
      </c>
      <c r="W45" s="176">
        <f t="shared" si="3"/>
        <v>7761</v>
      </c>
      <c r="X45" s="176">
        <f t="shared" si="3"/>
        <v>8332</v>
      </c>
      <c r="Y45" s="176">
        <f t="shared" si="3"/>
        <v>7701</v>
      </c>
      <c r="Z45" s="176">
        <f t="shared" si="3"/>
        <v>6876</v>
      </c>
      <c r="AA45" s="176">
        <f t="shared" si="3"/>
        <v>6179</v>
      </c>
      <c r="AB45" s="176">
        <f t="shared" si="3"/>
        <v>6470</v>
      </c>
      <c r="AC45" s="176">
        <f t="shared" si="3"/>
        <v>5983</v>
      </c>
      <c r="AD45" s="176">
        <f t="shared" si="3"/>
        <v>7367</v>
      </c>
      <c r="AE45" s="176">
        <f t="shared" si="3"/>
        <v>6971</v>
      </c>
      <c r="AF45" s="176">
        <f t="shared" si="3"/>
        <v>7644</v>
      </c>
      <c r="AG45" s="176">
        <f t="shared" si="3"/>
        <v>6899</v>
      </c>
      <c r="AH45" s="176">
        <f t="shared" si="3"/>
        <v>14557</v>
      </c>
      <c r="AI45" s="176">
        <f t="shared" si="3"/>
        <v>7536</v>
      </c>
      <c r="AJ45" s="176">
        <f t="shared" si="3"/>
        <v>7021</v>
      </c>
      <c r="AK45" s="110"/>
      <c r="AL45" s="110"/>
    </row>
    <row r="46" spans="1:38" s="111" customFormat="1" ht="13.2" customHeight="1">
      <c r="A46" s="112"/>
      <c r="B46" s="224" t="s">
        <v>135</v>
      </c>
      <c r="C46" s="176">
        <f t="shared" si="2"/>
        <v>1</v>
      </c>
      <c r="D46" s="176">
        <f t="shared" si="2"/>
        <v>84</v>
      </c>
      <c r="E46" s="176">
        <f t="shared" si="2"/>
        <v>14</v>
      </c>
      <c r="F46" s="176">
        <f t="shared" si="2"/>
        <v>70</v>
      </c>
      <c r="G46" s="176">
        <f t="shared" si="2"/>
        <v>11</v>
      </c>
      <c r="H46" s="176">
        <f t="shared" si="2"/>
        <v>1</v>
      </c>
      <c r="I46" s="176">
        <f t="shared" si="2"/>
        <v>10</v>
      </c>
      <c r="J46" s="176">
        <f t="shared" si="2"/>
        <v>49</v>
      </c>
      <c r="K46" s="176">
        <f t="shared" si="2"/>
        <v>8</v>
      </c>
      <c r="L46" s="176">
        <f t="shared" si="2"/>
        <v>8</v>
      </c>
      <c r="M46" s="176">
        <f t="shared" si="2"/>
        <v>7</v>
      </c>
      <c r="N46" s="176">
        <f t="shared" si="2"/>
        <v>8</v>
      </c>
      <c r="O46" s="176">
        <f t="shared" si="2"/>
        <v>9</v>
      </c>
      <c r="P46" s="176">
        <f t="shared" si="2"/>
        <v>9</v>
      </c>
      <c r="Q46" s="112"/>
      <c r="R46" s="224" t="s">
        <v>135</v>
      </c>
      <c r="S46" s="176">
        <f t="shared" ref="S46:AJ46" si="4">S49+S52+S55+S58+S61+S64+S72+S75+S78+S81+S84+S87+S90+S93+S96+S99+S102+S105+S108+S111+S114+S117+S126+S129+S132+S135+S138+S141+S144+S147+S150+S153+S156+S159+S162+S165+S168</f>
        <v>1628</v>
      </c>
      <c r="T46" s="176">
        <f t="shared" si="4"/>
        <v>862</v>
      </c>
      <c r="U46" s="176">
        <f t="shared" si="4"/>
        <v>766</v>
      </c>
      <c r="V46" s="176">
        <f t="shared" si="4"/>
        <v>156</v>
      </c>
      <c r="W46" s="176">
        <f t="shared" si="4"/>
        <v>127</v>
      </c>
      <c r="X46" s="176">
        <f t="shared" si="4"/>
        <v>150</v>
      </c>
      <c r="Y46" s="176">
        <f t="shared" si="4"/>
        <v>136</v>
      </c>
      <c r="Z46" s="176">
        <f t="shared" si="4"/>
        <v>133</v>
      </c>
      <c r="AA46" s="176">
        <f t="shared" si="4"/>
        <v>113</v>
      </c>
      <c r="AB46" s="176">
        <f t="shared" si="4"/>
        <v>134</v>
      </c>
      <c r="AC46" s="176">
        <f t="shared" si="4"/>
        <v>104</v>
      </c>
      <c r="AD46" s="176">
        <f t="shared" si="4"/>
        <v>131</v>
      </c>
      <c r="AE46" s="176">
        <f t="shared" si="4"/>
        <v>154</v>
      </c>
      <c r="AF46" s="176">
        <f t="shared" si="4"/>
        <v>158</v>
      </c>
      <c r="AG46" s="176">
        <f t="shared" si="4"/>
        <v>132</v>
      </c>
      <c r="AH46" s="176">
        <f t="shared" si="4"/>
        <v>284</v>
      </c>
      <c r="AI46" s="176">
        <f t="shared" si="4"/>
        <v>146</v>
      </c>
      <c r="AJ46" s="176">
        <f t="shared" si="4"/>
        <v>138</v>
      </c>
      <c r="AK46" s="110"/>
      <c r="AL46" s="110"/>
    </row>
    <row r="47" spans="1:38" s="111" customFormat="1" ht="13.2" customHeight="1">
      <c r="A47" s="112" t="s">
        <v>92</v>
      </c>
      <c r="B47" s="224" t="s">
        <v>133</v>
      </c>
      <c r="C47" s="176">
        <v>0</v>
      </c>
      <c r="D47" s="176">
        <f>SUM(E47:F47)</f>
        <v>0</v>
      </c>
      <c r="E47" s="176">
        <v>0</v>
      </c>
      <c r="F47" s="176">
        <v>0</v>
      </c>
      <c r="G47" s="176">
        <f>SUM(H47:I47)</f>
        <v>0</v>
      </c>
      <c r="H47" s="176">
        <v>0</v>
      </c>
      <c r="I47" s="176">
        <v>0</v>
      </c>
      <c r="J47" s="176">
        <f>SUM(K47:P47)</f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12" t="s">
        <v>92</v>
      </c>
      <c r="R47" s="224" t="s">
        <v>133</v>
      </c>
      <c r="S47" s="176">
        <f t="shared" ref="S47:S64" si="5">SUM(T47:U47)</f>
        <v>0</v>
      </c>
      <c r="T47" s="176">
        <f>V47+X47+Z47+AB47+AD47+AF47</f>
        <v>0</v>
      </c>
      <c r="U47" s="176">
        <f>W47+Y47+AA47+AC47+AE47+AG47</f>
        <v>0</v>
      </c>
      <c r="V47" s="176">
        <v>0</v>
      </c>
      <c r="W47" s="176">
        <v>0</v>
      </c>
      <c r="X47" s="176">
        <v>0</v>
      </c>
      <c r="Y47" s="176">
        <v>0</v>
      </c>
      <c r="Z47" s="176">
        <v>0</v>
      </c>
      <c r="AA47" s="176">
        <v>0</v>
      </c>
      <c r="AB47" s="176">
        <v>0</v>
      </c>
      <c r="AC47" s="176">
        <v>0</v>
      </c>
      <c r="AD47" s="176">
        <v>0</v>
      </c>
      <c r="AE47" s="176">
        <v>0</v>
      </c>
      <c r="AF47" s="176">
        <v>0</v>
      </c>
      <c r="AG47" s="176">
        <v>0</v>
      </c>
      <c r="AH47" s="176">
        <f t="shared" ref="AH47:AH64" si="6">SUM(AI47:AJ47)</f>
        <v>0</v>
      </c>
      <c r="AI47" s="176">
        <v>0</v>
      </c>
      <c r="AJ47" s="176">
        <v>0</v>
      </c>
      <c r="AK47" s="110"/>
      <c r="AL47" s="110"/>
    </row>
    <row r="48" spans="1:38" s="111" customFormat="1" ht="13.2" customHeight="1">
      <c r="A48" s="112"/>
      <c r="B48" s="224" t="s">
        <v>136</v>
      </c>
      <c r="C48" s="176">
        <v>10</v>
      </c>
      <c r="D48" s="176">
        <f t="shared" ref="D48:D64" si="7">SUM(E48:F48)</f>
        <v>346</v>
      </c>
      <c r="E48" s="176">
        <v>85</v>
      </c>
      <c r="F48" s="176">
        <v>261</v>
      </c>
      <c r="G48" s="176">
        <f t="shared" ref="G48:G64" si="8">SUM(H48:I48)</f>
        <v>38</v>
      </c>
      <c r="H48" s="176">
        <v>8</v>
      </c>
      <c r="I48" s="176">
        <v>30</v>
      </c>
      <c r="J48" s="176">
        <f t="shared" ref="J48:J64" si="9">SUM(K48:P48)</f>
        <v>187</v>
      </c>
      <c r="K48" s="176">
        <v>31</v>
      </c>
      <c r="L48" s="176">
        <v>32</v>
      </c>
      <c r="M48" s="176">
        <v>29</v>
      </c>
      <c r="N48" s="176">
        <v>30</v>
      </c>
      <c r="O48" s="176">
        <v>31</v>
      </c>
      <c r="P48" s="176">
        <v>34</v>
      </c>
      <c r="Q48" s="112"/>
      <c r="R48" s="224" t="s">
        <v>136</v>
      </c>
      <c r="S48" s="176">
        <f t="shared" si="5"/>
        <v>4242</v>
      </c>
      <c r="T48" s="176">
        <f t="shared" ref="T48:T64" si="10">V48+X48+Z48+AB48+AD48+AF48</f>
        <v>2178</v>
      </c>
      <c r="U48" s="176">
        <f t="shared" ref="U48:U64" si="11">W48+Y48+AA48+AC48+AE48+AG48</f>
        <v>2064</v>
      </c>
      <c r="V48" s="176">
        <v>380</v>
      </c>
      <c r="W48" s="176">
        <v>362</v>
      </c>
      <c r="X48" s="176">
        <v>394</v>
      </c>
      <c r="Y48" s="176">
        <v>404</v>
      </c>
      <c r="Z48" s="176">
        <v>325</v>
      </c>
      <c r="AA48" s="176">
        <v>309</v>
      </c>
      <c r="AB48" s="176">
        <v>338</v>
      </c>
      <c r="AC48" s="176">
        <v>290</v>
      </c>
      <c r="AD48" s="176">
        <v>363</v>
      </c>
      <c r="AE48" s="176">
        <v>323</v>
      </c>
      <c r="AF48" s="176">
        <v>378</v>
      </c>
      <c r="AG48" s="176">
        <v>376</v>
      </c>
      <c r="AH48" s="176">
        <f t="shared" si="6"/>
        <v>747</v>
      </c>
      <c r="AI48" s="176">
        <v>385</v>
      </c>
      <c r="AJ48" s="176">
        <v>362</v>
      </c>
      <c r="AK48" s="110"/>
      <c r="AL48" s="110"/>
    </row>
    <row r="49" spans="1:38" s="111" customFormat="1" ht="13.2" customHeight="1">
      <c r="A49" s="112"/>
      <c r="B49" s="224" t="s">
        <v>135</v>
      </c>
      <c r="C49" s="176">
        <v>0</v>
      </c>
      <c r="D49" s="176">
        <f t="shared" si="7"/>
        <v>0</v>
      </c>
      <c r="E49" s="176">
        <v>0</v>
      </c>
      <c r="F49" s="176">
        <v>0</v>
      </c>
      <c r="G49" s="176">
        <f t="shared" si="8"/>
        <v>0</v>
      </c>
      <c r="H49" s="176">
        <v>0</v>
      </c>
      <c r="I49" s="176">
        <v>0</v>
      </c>
      <c r="J49" s="176">
        <f t="shared" si="9"/>
        <v>0</v>
      </c>
      <c r="K49" s="176">
        <v>0</v>
      </c>
      <c r="L49" s="176">
        <v>0</v>
      </c>
      <c r="M49" s="176">
        <v>0</v>
      </c>
      <c r="N49" s="176">
        <v>0</v>
      </c>
      <c r="O49" s="176">
        <v>0</v>
      </c>
      <c r="P49" s="176">
        <v>0</v>
      </c>
      <c r="Q49" s="112"/>
      <c r="R49" s="224" t="s">
        <v>135</v>
      </c>
      <c r="S49" s="176">
        <f t="shared" si="5"/>
        <v>0</v>
      </c>
      <c r="T49" s="176">
        <f t="shared" si="10"/>
        <v>0</v>
      </c>
      <c r="U49" s="176">
        <f t="shared" si="11"/>
        <v>0</v>
      </c>
      <c r="V49" s="176">
        <v>0</v>
      </c>
      <c r="W49" s="176">
        <v>0</v>
      </c>
      <c r="X49" s="176">
        <v>0</v>
      </c>
      <c r="Y49" s="176">
        <v>0</v>
      </c>
      <c r="Z49" s="176">
        <v>0</v>
      </c>
      <c r="AA49" s="176">
        <v>0</v>
      </c>
      <c r="AB49" s="176">
        <v>0</v>
      </c>
      <c r="AC49" s="176">
        <v>0</v>
      </c>
      <c r="AD49" s="176">
        <v>0</v>
      </c>
      <c r="AE49" s="176">
        <v>0</v>
      </c>
      <c r="AF49" s="176">
        <v>0</v>
      </c>
      <c r="AG49" s="176">
        <v>0</v>
      </c>
      <c r="AH49" s="176">
        <f t="shared" si="6"/>
        <v>0</v>
      </c>
      <c r="AI49" s="176">
        <v>0</v>
      </c>
      <c r="AJ49" s="176">
        <v>0</v>
      </c>
      <c r="AK49" s="110"/>
      <c r="AL49" s="110"/>
    </row>
    <row r="50" spans="1:38" s="111" customFormat="1" ht="13.2" customHeight="1">
      <c r="A50" s="112" t="s">
        <v>68</v>
      </c>
      <c r="B50" s="224" t="s">
        <v>133</v>
      </c>
      <c r="C50" s="176">
        <v>0</v>
      </c>
      <c r="D50" s="176">
        <f t="shared" si="7"/>
        <v>0</v>
      </c>
      <c r="E50" s="176">
        <v>0</v>
      </c>
      <c r="F50" s="176">
        <v>0</v>
      </c>
      <c r="G50" s="176">
        <f t="shared" si="8"/>
        <v>0</v>
      </c>
      <c r="H50" s="176">
        <v>0</v>
      </c>
      <c r="I50" s="176">
        <v>0</v>
      </c>
      <c r="J50" s="176">
        <f t="shared" si="9"/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0</v>
      </c>
      <c r="P50" s="176">
        <v>0</v>
      </c>
      <c r="Q50" s="112" t="s">
        <v>68</v>
      </c>
      <c r="R50" s="224" t="s">
        <v>133</v>
      </c>
      <c r="S50" s="176">
        <f t="shared" si="5"/>
        <v>0</v>
      </c>
      <c r="T50" s="176">
        <f t="shared" si="10"/>
        <v>0</v>
      </c>
      <c r="U50" s="176">
        <f t="shared" si="11"/>
        <v>0</v>
      </c>
      <c r="V50" s="176">
        <v>0</v>
      </c>
      <c r="W50" s="176">
        <v>0</v>
      </c>
      <c r="X50" s="176">
        <v>0</v>
      </c>
      <c r="Y50" s="176">
        <v>0</v>
      </c>
      <c r="Z50" s="176">
        <v>0</v>
      </c>
      <c r="AA50" s="176">
        <v>0</v>
      </c>
      <c r="AB50" s="176">
        <v>0</v>
      </c>
      <c r="AC50" s="176">
        <v>0</v>
      </c>
      <c r="AD50" s="176">
        <v>0</v>
      </c>
      <c r="AE50" s="176">
        <v>0</v>
      </c>
      <c r="AF50" s="176">
        <v>0</v>
      </c>
      <c r="AG50" s="176">
        <v>0</v>
      </c>
      <c r="AH50" s="176">
        <f t="shared" si="6"/>
        <v>0</v>
      </c>
      <c r="AI50" s="176">
        <v>0</v>
      </c>
      <c r="AJ50" s="176">
        <v>0</v>
      </c>
      <c r="AK50" s="110"/>
      <c r="AL50" s="110"/>
    </row>
    <row r="51" spans="1:38" s="111" customFormat="1" ht="13.2" customHeight="1">
      <c r="A51" s="112"/>
      <c r="B51" s="224" t="s">
        <v>136</v>
      </c>
      <c r="C51" s="176">
        <v>8</v>
      </c>
      <c r="D51" s="176">
        <f t="shared" si="7"/>
        <v>135</v>
      </c>
      <c r="E51" s="176">
        <v>48</v>
      </c>
      <c r="F51" s="176">
        <v>87</v>
      </c>
      <c r="G51" s="176">
        <f t="shared" si="8"/>
        <v>23</v>
      </c>
      <c r="H51" s="176">
        <v>6</v>
      </c>
      <c r="I51" s="176">
        <v>17</v>
      </c>
      <c r="J51" s="176">
        <f t="shared" si="9"/>
        <v>68</v>
      </c>
      <c r="K51" s="176">
        <v>11</v>
      </c>
      <c r="L51" s="176">
        <v>11</v>
      </c>
      <c r="M51" s="176">
        <v>12</v>
      </c>
      <c r="N51" s="176">
        <v>11</v>
      </c>
      <c r="O51" s="176">
        <v>11</v>
      </c>
      <c r="P51" s="176">
        <v>12</v>
      </c>
      <c r="Q51" s="112"/>
      <c r="R51" s="224" t="s">
        <v>136</v>
      </c>
      <c r="S51" s="176">
        <f t="shared" si="5"/>
        <v>965</v>
      </c>
      <c r="T51" s="176">
        <f t="shared" si="10"/>
        <v>487</v>
      </c>
      <c r="U51" s="176">
        <f t="shared" si="11"/>
        <v>478</v>
      </c>
      <c r="V51" s="176">
        <v>90</v>
      </c>
      <c r="W51" s="176">
        <v>83</v>
      </c>
      <c r="X51" s="176">
        <v>96</v>
      </c>
      <c r="Y51" s="176">
        <v>92</v>
      </c>
      <c r="Z51" s="176">
        <v>78</v>
      </c>
      <c r="AA51" s="176">
        <v>81</v>
      </c>
      <c r="AB51" s="176">
        <v>63</v>
      </c>
      <c r="AC51" s="176">
        <v>62</v>
      </c>
      <c r="AD51" s="176">
        <v>70</v>
      </c>
      <c r="AE51" s="176">
        <v>70</v>
      </c>
      <c r="AF51" s="176">
        <v>90</v>
      </c>
      <c r="AG51" s="176">
        <v>90</v>
      </c>
      <c r="AH51" s="176">
        <f t="shared" si="6"/>
        <v>171</v>
      </c>
      <c r="AI51" s="176">
        <v>96</v>
      </c>
      <c r="AJ51" s="176">
        <v>75</v>
      </c>
      <c r="AK51" s="110"/>
      <c r="AL51" s="110"/>
    </row>
    <row r="52" spans="1:38" s="111" customFormat="1" ht="13.2" customHeight="1">
      <c r="A52" s="112"/>
      <c r="B52" s="224" t="s">
        <v>135</v>
      </c>
      <c r="C52" s="176">
        <v>0</v>
      </c>
      <c r="D52" s="176">
        <f t="shared" si="7"/>
        <v>0</v>
      </c>
      <c r="E52" s="176">
        <v>0</v>
      </c>
      <c r="F52" s="176">
        <v>0</v>
      </c>
      <c r="G52" s="176">
        <f t="shared" si="8"/>
        <v>0</v>
      </c>
      <c r="H52" s="176">
        <v>0</v>
      </c>
      <c r="I52" s="176">
        <v>0</v>
      </c>
      <c r="J52" s="176">
        <f t="shared" si="9"/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  <c r="P52" s="176">
        <v>0</v>
      </c>
      <c r="Q52" s="112"/>
      <c r="R52" s="224" t="s">
        <v>135</v>
      </c>
      <c r="S52" s="176">
        <f t="shared" si="5"/>
        <v>0</v>
      </c>
      <c r="T52" s="176">
        <f t="shared" si="10"/>
        <v>0</v>
      </c>
      <c r="U52" s="176">
        <f t="shared" si="11"/>
        <v>0</v>
      </c>
      <c r="V52" s="176">
        <v>0</v>
      </c>
      <c r="W52" s="176">
        <v>0</v>
      </c>
      <c r="X52" s="176">
        <v>0</v>
      </c>
      <c r="Y52" s="176">
        <v>0</v>
      </c>
      <c r="Z52" s="176">
        <v>0</v>
      </c>
      <c r="AA52" s="176">
        <v>0</v>
      </c>
      <c r="AB52" s="176">
        <v>0</v>
      </c>
      <c r="AC52" s="176">
        <v>0</v>
      </c>
      <c r="AD52" s="176">
        <v>0</v>
      </c>
      <c r="AE52" s="176">
        <v>0</v>
      </c>
      <c r="AF52" s="176">
        <v>0</v>
      </c>
      <c r="AG52" s="176">
        <v>0</v>
      </c>
      <c r="AH52" s="176">
        <f t="shared" si="6"/>
        <v>0</v>
      </c>
      <c r="AI52" s="176">
        <v>0</v>
      </c>
      <c r="AJ52" s="176">
        <v>0</v>
      </c>
      <c r="AK52" s="110"/>
      <c r="AL52" s="110"/>
    </row>
    <row r="53" spans="1:38" s="111" customFormat="1" ht="13.2" customHeight="1">
      <c r="A53" s="112" t="s">
        <v>69</v>
      </c>
      <c r="B53" s="224" t="s">
        <v>133</v>
      </c>
      <c r="C53" s="176">
        <v>0</v>
      </c>
      <c r="D53" s="176">
        <f t="shared" si="7"/>
        <v>0</v>
      </c>
      <c r="E53" s="176">
        <v>0</v>
      </c>
      <c r="F53" s="176">
        <v>0</v>
      </c>
      <c r="G53" s="176">
        <f t="shared" si="8"/>
        <v>0</v>
      </c>
      <c r="H53" s="176">
        <v>0</v>
      </c>
      <c r="I53" s="176">
        <v>0</v>
      </c>
      <c r="J53" s="176">
        <f t="shared" si="9"/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12" t="s">
        <v>69</v>
      </c>
      <c r="R53" s="224" t="s">
        <v>133</v>
      </c>
      <c r="S53" s="176">
        <f t="shared" si="5"/>
        <v>0</v>
      </c>
      <c r="T53" s="176">
        <f t="shared" si="10"/>
        <v>0</v>
      </c>
      <c r="U53" s="176">
        <f t="shared" si="11"/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76">
        <f t="shared" si="6"/>
        <v>0</v>
      </c>
      <c r="AI53" s="176">
        <v>0</v>
      </c>
      <c r="AJ53" s="176">
        <v>0</v>
      </c>
      <c r="AK53" s="110"/>
      <c r="AL53" s="110"/>
    </row>
    <row r="54" spans="1:38" s="111" customFormat="1" ht="13.2" customHeight="1">
      <c r="A54" s="112"/>
      <c r="B54" s="224" t="s">
        <v>136</v>
      </c>
      <c r="C54" s="176">
        <v>7</v>
      </c>
      <c r="D54" s="176">
        <f t="shared" si="7"/>
        <v>130</v>
      </c>
      <c r="E54" s="176">
        <v>50</v>
      </c>
      <c r="F54" s="176">
        <v>80</v>
      </c>
      <c r="G54" s="176">
        <f t="shared" si="8"/>
        <v>23</v>
      </c>
      <c r="H54" s="176">
        <v>3</v>
      </c>
      <c r="I54" s="176">
        <v>20</v>
      </c>
      <c r="J54" s="176">
        <f t="shared" si="9"/>
        <v>70</v>
      </c>
      <c r="K54" s="176">
        <v>13</v>
      </c>
      <c r="L54" s="176">
        <v>12</v>
      </c>
      <c r="M54" s="176">
        <v>12</v>
      </c>
      <c r="N54" s="176">
        <v>11</v>
      </c>
      <c r="O54" s="176">
        <v>11</v>
      </c>
      <c r="P54" s="176">
        <v>11</v>
      </c>
      <c r="Q54" s="112"/>
      <c r="R54" s="224" t="s">
        <v>136</v>
      </c>
      <c r="S54" s="176">
        <f t="shared" si="5"/>
        <v>870</v>
      </c>
      <c r="T54" s="176">
        <f t="shared" si="10"/>
        <v>451</v>
      </c>
      <c r="U54" s="176">
        <f t="shared" si="11"/>
        <v>419</v>
      </c>
      <c r="V54" s="176">
        <v>88</v>
      </c>
      <c r="W54" s="176">
        <v>72</v>
      </c>
      <c r="X54" s="176">
        <v>83</v>
      </c>
      <c r="Y54" s="176">
        <v>73</v>
      </c>
      <c r="Z54" s="176">
        <v>69</v>
      </c>
      <c r="AA54" s="176">
        <v>62</v>
      </c>
      <c r="AB54" s="176">
        <v>53</v>
      </c>
      <c r="AC54" s="176">
        <v>63</v>
      </c>
      <c r="AD54" s="176">
        <v>86</v>
      </c>
      <c r="AE54" s="176">
        <v>79</v>
      </c>
      <c r="AF54" s="176">
        <v>72</v>
      </c>
      <c r="AG54" s="176">
        <v>70</v>
      </c>
      <c r="AH54" s="176">
        <f t="shared" si="6"/>
        <v>162</v>
      </c>
      <c r="AI54" s="176">
        <v>84</v>
      </c>
      <c r="AJ54" s="176">
        <v>78</v>
      </c>
      <c r="AK54" s="110"/>
      <c r="AL54" s="110"/>
    </row>
    <row r="55" spans="1:38" s="111" customFormat="1" ht="13.2" customHeight="1">
      <c r="A55" s="112"/>
      <c r="B55" s="224" t="s">
        <v>135</v>
      </c>
      <c r="C55" s="176">
        <v>0</v>
      </c>
      <c r="D55" s="176">
        <f t="shared" si="7"/>
        <v>0</v>
      </c>
      <c r="E55" s="176">
        <v>0</v>
      </c>
      <c r="F55" s="176">
        <v>0</v>
      </c>
      <c r="G55" s="176">
        <f t="shared" si="8"/>
        <v>0</v>
      </c>
      <c r="H55" s="176">
        <v>0</v>
      </c>
      <c r="I55" s="176">
        <v>0</v>
      </c>
      <c r="J55" s="176">
        <f t="shared" si="9"/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  <c r="P55" s="176">
        <v>0</v>
      </c>
      <c r="Q55" s="112"/>
      <c r="R55" s="224" t="s">
        <v>135</v>
      </c>
      <c r="S55" s="176">
        <f t="shared" si="5"/>
        <v>0</v>
      </c>
      <c r="T55" s="176">
        <f t="shared" si="10"/>
        <v>0</v>
      </c>
      <c r="U55" s="176">
        <f t="shared" si="11"/>
        <v>0</v>
      </c>
      <c r="V55" s="176">
        <v>0</v>
      </c>
      <c r="W55" s="176">
        <v>0</v>
      </c>
      <c r="X55" s="176">
        <v>0</v>
      </c>
      <c r="Y55" s="176">
        <v>0</v>
      </c>
      <c r="Z55" s="176">
        <v>0</v>
      </c>
      <c r="AA55" s="176">
        <v>0</v>
      </c>
      <c r="AB55" s="176">
        <v>0</v>
      </c>
      <c r="AC55" s="176">
        <v>0</v>
      </c>
      <c r="AD55" s="176">
        <v>0</v>
      </c>
      <c r="AE55" s="176">
        <v>0</v>
      </c>
      <c r="AF55" s="176">
        <v>0</v>
      </c>
      <c r="AG55" s="176">
        <v>0</v>
      </c>
      <c r="AH55" s="176">
        <f t="shared" si="6"/>
        <v>0</v>
      </c>
      <c r="AI55" s="176">
        <v>0</v>
      </c>
      <c r="AJ55" s="176">
        <v>0</v>
      </c>
      <c r="AK55" s="110"/>
      <c r="AL55" s="110"/>
    </row>
    <row r="56" spans="1:38" s="111" customFormat="1" ht="13.2" customHeight="1">
      <c r="A56" s="112" t="s">
        <v>93</v>
      </c>
      <c r="B56" s="224" t="s">
        <v>133</v>
      </c>
      <c r="C56" s="176">
        <v>0</v>
      </c>
      <c r="D56" s="176">
        <f t="shared" si="7"/>
        <v>0</v>
      </c>
      <c r="E56" s="176">
        <v>0</v>
      </c>
      <c r="F56" s="176">
        <v>0</v>
      </c>
      <c r="G56" s="176">
        <f t="shared" si="8"/>
        <v>0</v>
      </c>
      <c r="H56" s="176">
        <v>0</v>
      </c>
      <c r="I56" s="176">
        <v>0</v>
      </c>
      <c r="J56" s="176">
        <f t="shared" si="9"/>
        <v>0</v>
      </c>
      <c r="K56" s="176">
        <v>0</v>
      </c>
      <c r="L56" s="176">
        <v>0</v>
      </c>
      <c r="M56" s="176">
        <v>0</v>
      </c>
      <c r="N56" s="176">
        <v>0</v>
      </c>
      <c r="O56" s="176">
        <v>0</v>
      </c>
      <c r="P56" s="176">
        <v>0</v>
      </c>
      <c r="Q56" s="112" t="s">
        <v>93</v>
      </c>
      <c r="R56" s="224" t="s">
        <v>133</v>
      </c>
      <c r="S56" s="176">
        <f t="shared" si="5"/>
        <v>0</v>
      </c>
      <c r="T56" s="176">
        <f t="shared" si="10"/>
        <v>0</v>
      </c>
      <c r="U56" s="176">
        <f t="shared" si="11"/>
        <v>0</v>
      </c>
      <c r="V56" s="176">
        <v>0</v>
      </c>
      <c r="W56" s="176">
        <v>0</v>
      </c>
      <c r="X56" s="176">
        <v>0</v>
      </c>
      <c r="Y56" s="176">
        <v>0</v>
      </c>
      <c r="Z56" s="176">
        <v>0</v>
      </c>
      <c r="AA56" s="176">
        <v>0</v>
      </c>
      <c r="AB56" s="176">
        <v>0</v>
      </c>
      <c r="AC56" s="176">
        <v>0</v>
      </c>
      <c r="AD56" s="176">
        <v>0</v>
      </c>
      <c r="AE56" s="176">
        <v>0</v>
      </c>
      <c r="AF56" s="176">
        <v>0</v>
      </c>
      <c r="AG56" s="176">
        <v>0</v>
      </c>
      <c r="AH56" s="176">
        <f t="shared" si="6"/>
        <v>0</v>
      </c>
      <c r="AI56" s="176">
        <v>0</v>
      </c>
      <c r="AJ56" s="176">
        <v>0</v>
      </c>
      <c r="AK56" s="110"/>
      <c r="AL56" s="110"/>
    </row>
    <row r="57" spans="1:38" s="111" customFormat="1" ht="13.2" customHeight="1">
      <c r="A57" s="112"/>
      <c r="B57" s="224" t="s">
        <v>136</v>
      </c>
      <c r="C57" s="176">
        <v>5</v>
      </c>
      <c r="D57" s="176">
        <f t="shared" si="7"/>
        <v>67</v>
      </c>
      <c r="E57" s="176">
        <v>25</v>
      </c>
      <c r="F57" s="176">
        <v>42</v>
      </c>
      <c r="G57" s="176">
        <f t="shared" si="8"/>
        <v>14</v>
      </c>
      <c r="H57" s="176">
        <v>1</v>
      </c>
      <c r="I57" s="176">
        <v>13</v>
      </c>
      <c r="J57" s="176">
        <f t="shared" si="9"/>
        <v>36</v>
      </c>
      <c r="K57" s="176">
        <v>6</v>
      </c>
      <c r="L57" s="176">
        <v>6</v>
      </c>
      <c r="M57" s="176">
        <v>6</v>
      </c>
      <c r="N57" s="176">
        <v>6</v>
      </c>
      <c r="O57" s="176">
        <v>6</v>
      </c>
      <c r="P57" s="176">
        <v>6</v>
      </c>
      <c r="Q57" s="112"/>
      <c r="R57" s="224" t="s">
        <v>136</v>
      </c>
      <c r="S57" s="176">
        <f t="shared" si="5"/>
        <v>526</v>
      </c>
      <c r="T57" s="176">
        <f t="shared" si="10"/>
        <v>266</v>
      </c>
      <c r="U57" s="176">
        <f t="shared" si="11"/>
        <v>260</v>
      </c>
      <c r="V57" s="176">
        <v>43</v>
      </c>
      <c r="W57" s="176">
        <v>42</v>
      </c>
      <c r="X57" s="176">
        <v>45</v>
      </c>
      <c r="Y57" s="176">
        <v>59</v>
      </c>
      <c r="Z57" s="176">
        <v>46</v>
      </c>
      <c r="AA57" s="176">
        <v>35</v>
      </c>
      <c r="AB57" s="176">
        <v>39</v>
      </c>
      <c r="AC57" s="176">
        <v>40</v>
      </c>
      <c r="AD57" s="176">
        <v>34</v>
      </c>
      <c r="AE57" s="176">
        <v>45</v>
      </c>
      <c r="AF57" s="176">
        <v>59</v>
      </c>
      <c r="AG57" s="176">
        <v>39</v>
      </c>
      <c r="AH57" s="176">
        <f t="shared" si="6"/>
        <v>107</v>
      </c>
      <c r="AI57" s="176">
        <v>56</v>
      </c>
      <c r="AJ57" s="176">
        <v>51</v>
      </c>
      <c r="AK57" s="110"/>
      <c r="AL57" s="110"/>
    </row>
    <row r="58" spans="1:38" s="111" customFormat="1" ht="13.2" customHeight="1">
      <c r="A58" s="112"/>
      <c r="B58" s="224" t="s">
        <v>135</v>
      </c>
      <c r="C58" s="176">
        <v>0</v>
      </c>
      <c r="D58" s="176">
        <f t="shared" si="7"/>
        <v>0</v>
      </c>
      <c r="E58" s="176">
        <v>0</v>
      </c>
      <c r="F58" s="176">
        <v>0</v>
      </c>
      <c r="G58" s="176">
        <f t="shared" si="8"/>
        <v>0</v>
      </c>
      <c r="H58" s="176">
        <v>0</v>
      </c>
      <c r="I58" s="176">
        <v>0</v>
      </c>
      <c r="J58" s="176">
        <f t="shared" si="9"/>
        <v>0</v>
      </c>
      <c r="K58" s="176">
        <v>0</v>
      </c>
      <c r="L58" s="176">
        <v>0</v>
      </c>
      <c r="M58" s="176">
        <v>0</v>
      </c>
      <c r="N58" s="176">
        <v>0</v>
      </c>
      <c r="O58" s="176">
        <v>0</v>
      </c>
      <c r="P58" s="176">
        <v>0</v>
      </c>
      <c r="Q58" s="112"/>
      <c r="R58" s="224" t="s">
        <v>135</v>
      </c>
      <c r="S58" s="176">
        <f t="shared" si="5"/>
        <v>0</v>
      </c>
      <c r="T58" s="176">
        <f t="shared" si="10"/>
        <v>0</v>
      </c>
      <c r="U58" s="176">
        <f t="shared" si="11"/>
        <v>0</v>
      </c>
      <c r="V58" s="176">
        <v>0</v>
      </c>
      <c r="W58" s="176">
        <v>0</v>
      </c>
      <c r="X58" s="176">
        <v>0</v>
      </c>
      <c r="Y58" s="176">
        <v>0</v>
      </c>
      <c r="Z58" s="176">
        <v>0</v>
      </c>
      <c r="AA58" s="176">
        <v>0</v>
      </c>
      <c r="AB58" s="176">
        <v>0</v>
      </c>
      <c r="AC58" s="176">
        <v>0</v>
      </c>
      <c r="AD58" s="176">
        <v>0</v>
      </c>
      <c r="AE58" s="176">
        <v>0</v>
      </c>
      <c r="AF58" s="176">
        <v>0</v>
      </c>
      <c r="AG58" s="176">
        <v>0</v>
      </c>
      <c r="AH58" s="176">
        <f t="shared" si="6"/>
        <v>0</v>
      </c>
      <c r="AI58" s="176">
        <v>0</v>
      </c>
      <c r="AJ58" s="176">
        <v>0</v>
      </c>
      <c r="AK58" s="110"/>
      <c r="AL58" s="110"/>
    </row>
    <row r="59" spans="1:38" s="111" customFormat="1" ht="13.2" customHeight="1">
      <c r="A59" s="112" t="s">
        <v>94</v>
      </c>
      <c r="B59" s="224" t="s">
        <v>133</v>
      </c>
      <c r="C59" s="176">
        <v>0</v>
      </c>
      <c r="D59" s="176">
        <f t="shared" si="7"/>
        <v>0</v>
      </c>
      <c r="E59" s="176">
        <v>0</v>
      </c>
      <c r="F59" s="176">
        <v>0</v>
      </c>
      <c r="G59" s="176">
        <f t="shared" si="8"/>
        <v>0</v>
      </c>
      <c r="H59" s="176">
        <v>0</v>
      </c>
      <c r="I59" s="176">
        <v>0</v>
      </c>
      <c r="J59" s="176">
        <f t="shared" si="9"/>
        <v>0</v>
      </c>
      <c r="K59" s="176">
        <v>0</v>
      </c>
      <c r="L59" s="176">
        <v>0</v>
      </c>
      <c r="M59" s="176">
        <v>0</v>
      </c>
      <c r="N59" s="176">
        <v>0</v>
      </c>
      <c r="O59" s="176">
        <v>0</v>
      </c>
      <c r="P59" s="176">
        <v>0</v>
      </c>
      <c r="Q59" s="112" t="s">
        <v>94</v>
      </c>
      <c r="R59" s="224" t="s">
        <v>133</v>
      </c>
      <c r="S59" s="176">
        <f t="shared" si="5"/>
        <v>0</v>
      </c>
      <c r="T59" s="176">
        <f t="shared" si="10"/>
        <v>0</v>
      </c>
      <c r="U59" s="176">
        <f t="shared" si="11"/>
        <v>0</v>
      </c>
      <c r="V59" s="176">
        <v>0</v>
      </c>
      <c r="W59" s="176">
        <v>0</v>
      </c>
      <c r="X59" s="176">
        <v>0</v>
      </c>
      <c r="Y59" s="176">
        <v>0</v>
      </c>
      <c r="Z59" s="176">
        <v>0</v>
      </c>
      <c r="AA59" s="176">
        <v>0</v>
      </c>
      <c r="AB59" s="176">
        <v>0</v>
      </c>
      <c r="AC59" s="176">
        <v>0</v>
      </c>
      <c r="AD59" s="176">
        <v>0</v>
      </c>
      <c r="AE59" s="176">
        <v>0</v>
      </c>
      <c r="AF59" s="176">
        <v>0</v>
      </c>
      <c r="AG59" s="176">
        <v>0</v>
      </c>
      <c r="AH59" s="176">
        <f t="shared" si="6"/>
        <v>0</v>
      </c>
      <c r="AI59" s="176">
        <v>0</v>
      </c>
      <c r="AJ59" s="176">
        <v>0</v>
      </c>
      <c r="AK59" s="110"/>
      <c r="AL59" s="110"/>
    </row>
    <row r="60" spans="1:38" s="111" customFormat="1" ht="13.2" customHeight="1">
      <c r="A60" s="112"/>
      <c r="B60" s="224" t="s">
        <v>136</v>
      </c>
      <c r="C60" s="176">
        <v>7</v>
      </c>
      <c r="D60" s="176">
        <f t="shared" si="7"/>
        <v>92</v>
      </c>
      <c r="E60" s="176">
        <v>28</v>
      </c>
      <c r="F60" s="176">
        <v>64</v>
      </c>
      <c r="G60" s="176">
        <f t="shared" si="8"/>
        <v>17</v>
      </c>
      <c r="H60" s="176">
        <v>3</v>
      </c>
      <c r="I60" s="176">
        <v>14</v>
      </c>
      <c r="J60" s="176">
        <f t="shared" si="9"/>
        <v>47</v>
      </c>
      <c r="K60" s="176">
        <v>8</v>
      </c>
      <c r="L60" s="176">
        <v>8</v>
      </c>
      <c r="M60" s="176">
        <v>8</v>
      </c>
      <c r="N60" s="176">
        <v>7</v>
      </c>
      <c r="O60" s="176">
        <v>8</v>
      </c>
      <c r="P60" s="176">
        <v>8</v>
      </c>
      <c r="Q60" s="112"/>
      <c r="R60" s="224" t="s">
        <v>136</v>
      </c>
      <c r="S60" s="176">
        <f t="shared" si="5"/>
        <v>571</v>
      </c>
      <c r="T60" s="176">
        <f t="shared" si="10"/>
        <v>277</v>
      </c>
      <c r="U60" s="176">
        <f t="shared" si="11"/>
        <v>294</v>
      </c>
      <c r="V60" s="176">
        <v>48</v>
      </c>
      <c r="W60" s="176">
        <v>56</v>
      </c>
      <c r="X60" s="176">
        <v>59</v>
      </c>
      <c r="Y60" s="176">
        <v>59</v>
      </c>
      <c r="Z60" s="176">
        <v>35</v>
      </c>
      <c r="AA60" s="176">
        <v>48</v>
      </c>
      <c r="AB60" s="176">
        <v>45</v>
      </c>
      <c r="AC60" s="176">
        <v>42</v>
      </c>
      <c r="AD60" s="176">
        <v>43</v>
      </c>
      <c r="AE60" s="176">
        <v>46</v>
      </c>
      <c r="AF60" s="176">
        <v>47</v>
      </c>
      <c r="AG60" s="176">
        <v>43</v>
      </c>
      <c r="AH60" s="176">
        <f t="shared" si="6"/>
        <v>114</v>
      </c>
      <c r="AI60" s="176">
        <v>55</v>
      </c>
      <c r="AJ60" s="176">
        <v>59</v>
      </c>
      <c r="AK60" s="110"/>
      <c r="AL60" s="110"/>
    </row>
    <row r="61" spans="1:38" s="111" customFormat="1" ht="13.2" customHeight="1">
      <c r="A61" s="112"/>
      <c r="B61" s="224" t="s">
        <v>135</v>
      </c>
      <c r="C61" s="176">
        <v>0</v>
      </c>
      <c r="D61" s="176">
        <f t="shared" si="7"/>
        <v>0</v>
      </c>
      <c r="E61" s="176">
        <v>0</v>
      </c>
      <c r="F61" s="176">
        <v>0</v>
      </c>
      <c r="G61" s="176">
        <f t="shared" si="8"/>
        <v>0</v>
      </c>
      <c r="H61" s="176">
        <v>0</v>
      </c>
      <c r="I61" s="176">
        <v>0</v>
      </c>
      <c r="J61" s="176">
        <f t="shared" si="9"/>
        <v>0</v>
      </c>
      <c r="K61" s="176">
        <v>0</v>
      </c>
      <c r="L61" s="176">
        <v>0</v>
      </c>
      <c r="M61" s="176">
        <v>0</v>
      </c>
      <c r="N61" s="176">
        <v>0</v>
      </c>
      <c r="O61" s="176">
        <v>0</v>
      </c>
      <c r="P61" s="176">
        <v>0</v>
      </c>
      <c r="Q61" s="112"/>
      <c r="R61" s="224" t="s">
        <v>135</v>
      </c>
      <c r="S61" s="176">
        <f t="shared" si="5"/>
        <v>0</v>
      </c>
      <c r="T61" s="176">
        <f t="shared" si="10"/>
        <v>0</v>
      </c>
      <c r="U61" s="176">
        <f t="shared" si="11"/>
        <v>0</v>
      </c>
      <c r="V61" s="176">
        <v>0</v>
      </c>
      <c r="W61" s="176">
        <v>0</v>
      </c>
      <c r="X61" s="176">
        <v>0</v>
      </c>
      <c r="Y61" s="176">
        <v>0</v>
      </c>
      <c r="Z61" s="176">
        <v>0</v>
      </c>
      <c r="AA61" s="176">
        <v>0</v>
      </c>
      <c r="AB61" s="176">
        <v>0</v>
      </c>
      <c r="AC61" s="176">
        <v>0</v>
      </c>
      <c r="AD61" s="176">
        <v>0</v>
      </c>
      <c r="AE61" s="176">
        <v>0</v>
      </c>
      <c r="AF61" s="176">
        <v>0</v>
      </c>
      <c r="AG61" s="176">
        <v>0</v>
      </c>
      <c r="AH61" s="176">
        <f t="shared" si="6"/>
        <v>0</v>
      </c>
      <c r="AI61" s="176">
        <v>0</v>
      </c>
      <c r="AJ61" s="176">
        <v>0</v>
      </c>
      <c r="AK61" s="110"/>
      <c r="AL61" s="110"/>
    </row>
    <row r="62" spans="1:38" s="111" customFormat="1" ht="13.2" customHeight="1">
      <c r="A62" s="112" t="s">
        <v>95</v>
      </c>
      <c r="B62" s="224" t="s">
        <v>133</v>
      </c>
      <c r="C62" s="176">
        <v>0</v>
      </c>
      <c r="D62" s="176">
        <f t="shared" si="7"/>
        <v>0</v>
      </c>
      <c r="E62" s="176">
        <v>0</v>
      </c>
      <c r="F62" s="176">
        <v>0</v>
      </c>
      <c r="G62" s="176">
        <f t="shared" si="8"/>
        <v>0</v>
      </c>
      <c r="H62" s="176">
        <v>0</v>
      </c>
      <c r="I62" s="176">
        <v>0</v>
      </c>
      <c r="J62" s="176">
        <f t="shared" si="9"/>
        <v>0</v>
      </c>
      <c r="K62" s="176">
        <v>0</v>
      </c>
      <c r="L62" s="176">
        <v>0</v>
      </c>
      <c r="M62" s="176">
        <v>0</v>
      </c>
      <c r="N62" s="176">
        <v>0</v>
      </c>
      <c r="O62" s="176">
        <v>0</v>
      </c>
      <c r="P62" s="176">
        <v>0</v>
      </c>
      <c r="Q62" s="112" t="s">
        <v>95</v>
      </c>
      <c r="R62" s="224" t="s">
        <v>133</v>
      </c>
      <c r="S62" s="176">
        <f t="shared" si="5"/>
        <v>0</v>
      </c>
      <c r="T62" s="176">
        <f t="shared" si="10"/>
        <v>0</v>
      </c>
      <c r="U62" s="176">
        <f t="shared" si="11"/>
        <v>0</v>
      </c>
      <c r="V62" s="176">
        <v>0</v>
      </c>
      <c r="W62" s="176">
        <v>0</v>
      </c>
      <c r="X62" s="176">
        <v>0</v>
      </c>
      <c r="Y62" s="176">
        <v>0</v>
      </c>
      <c r="Z62" s="176">
        <v>0</v>
      </c>
      <c r="AA62" s="176">
        <v>0</v>
      </c>
      <c r="AB62" s="176">
        <v>0</v>
      </c>
      <c r="AC62" s="176">
        <v>0</v>
      </c>
      <c r="AD62" s="176">
        <v>0</v>
      </c>
      <c r="AE62" s="176">
        <v>0</v>
      </c>
      <c r="AF62" s="176">
        <v>0</v>
      </c>
      <c r="AG62" s="176">
        <v>0</v>
      </c>
      <c r="AH62" s="176">
        <f t="shared" si="6"/>
        <v>0</v>
      </c>
      <c r="AI62" s="176">
        <v>0</v>
      </c>
      <c r="AJ62" s="176">
        <v>0</v>
      </c>
      <c r="AK62" s="110"/>
      <c r="AL62" s="110"/>
    </row>
    <row r="63" spans="1:38" s="111" customFormat="1" ht="13.2" customHeight="1">
      <c r="A63" s="112"/>
      <c r="B63" s="224" t="s">
        <v>136</v>
      </c>
      <c r="C63" s="176">
        <v>5</v>
      </c>
      <c r="D63" s="176">
        <f t="shared" si="7"/>
        <v>70</v>
      </c>
      <c r="E63" s="176">
        <v>30</v>
      </c>
      <c r="F63" s="176">
        <v>40</v>
      </c>
      <c r="G63" s="176">
        <f t="shared" si="8"/>
        <v>13</v>
      </c>
      <c r="H63" s="176">
        <v>1</v>
      </c>
      <c r="I63" s="176">
        <v>12</v>
      </c>
      <c r="J63" s="176">
        <f t="shared" si="9"/>
        <v>37</v>
      </c>
      <c r="K63" s="176">
        <v>6</v>
      </c>
      <c r="L63" s="176">
        <v>7</v>
      </c>
      <c r="M63" s="176">
        <v>6</v>
      </c>
      <c r="N63" s="176">
        <v>6</v>
      </c>
      <c r="O63" s="176">
        <v>6</v>
      </c>
      <c r="P63" s="176">
        <v>6</v>
      </c>
      <c r="Q63" s="112"/>
      <c r="R63" s="224" t="s">
        <v>136</v>
      </c>
      <c r="S63" s="176">
        <f t="shared" si="5"/>
        <v>484</v>
      </c>
      <c r="T63" s="176">
        <f t="shared" si="10"/>
        <v>249</v>
      </c>
      <c r="U63" s="176">
        <f t="shared" si="11"/>
        <v>235</v>
      </c>
      <c r="V63" s="176">
        <v>42</v>
      </c>
      <c r="W63" s="176">
        <v>37</v>
      </c>
      <c r="X63" s="176">
        <v>46</v>
      </c>
      <c r="Y63" s="176">
        <v>46</v>
      </c>
      <c r="Z63" s="176">
        <v>32</v>
      </c>
      <c r="AA63" s="176">
        <v>42</v>
      </c>
      <c r="AB63" s="176">
        <v>33</v>
      </c>
      <c r="AC63" s="176">
        <v>32</v>
      </c>
      <c r="AD63" s="176">
        <v>49</v>
      </c>
      <c r="AE63" s="176">
        <v>35</v>
      </c>
      <c r="AF63" s="176">
        <v>47</v>
      </c>
      <c r="AG63" s="176">
        <v>43</v>
      </c>
      <c r="AH63" s="176">
        <f t="shared" si="6"/>
        <v>110</v>
      </c>
      <c r="AI63" s="176">
        <v>55</v>
      </c>
      <c r="AJ63" s="176">
        <v>55</v>
      </c>
      <c r="AK63" s="110"/>
      <c r="AL63" s="110"/>
    </row>
    <row r="64" spans="1:38" s="111" customFormat="1" ht="13.2" customHeight="1">
      <c r="A64" s="112"/>
      <c r="B64" s="224" t="s">
        <v>135</v>
      </c>
      <c r="C64" s="176">
        <v>0</v>
      </c>
      <c r="D64" s="176">
        <f t="shared" si="7"/>
        <v>0</v>
      </c>
      <c r="E64" s="176">
        <v>0</v>
      </c>
      <c r="F64" s="176">
        <v>0</v>
      </c>
      <c r="G64" s="176">
        <f t="shared" si="8"/>
        <v>0</v>
      </c>
      <c r="H64" s="176">
        <v>0</v>
      </c>
      <c r="I64" s="176">
        <v>0</v>
      </c>
      <c r="J64" s="176">
        <f t="shared" si="9"/>
        <v>0</v>
      </c>
      <c r="K64" s="176">
        <v>0</v>
      </c>
      <c r="L64" s="176">
        <v>0</v>
      </c>
      <c r="M64" s="176">
        <v>0</v>
      </c>
      <c r="N64" s="176">
        <v>0</v>
      </c>
      <c r="O64" s="176">
        <v>0</v>
      </c>
      <c r="P64" s="176">
        <v>0</v>
      </c>
      <c r="Q64" s="112"/>
      <c r="R64" s="224" t="s">
        <v>135</v>
      </c>
      <c r="S64" s="176">
        <f t="shared" si="5"/>
        <v>0</v>
      </c>
      <c r="T64" s="176">
        <f t="shared" si="10"/>
        <v>0</v>
      </c>
      <c r="U64" s="176">
        <f t="shared" si="11"/>
        <v>0</v>
      </c>
      <c r="V64" s="176">
        <v>0</v>
      </c>
      <c r="W64" s="176">
        <v>0</v>
      </c>
      <c r="X64" s="176">
        <v>0</v>
      </c>
      <c r="Y64" s="176">
        <v>0</v>
      </c>
      <c r="Z64" s="176">
        <v>0</v>
      </c>
      <c r="AA64" s="176">
        <v>0</v>
      </c>
      <c r="AB64" s="176">
        <v>0</v>
      </c>
      <c r="AC64" s="176">
        <v>0</v>
      </c>
      <c r="AD64" s="176">
        <v>0</v>
      </c>
      <c r="AE64" s="176">
        <v>0</v>
      </c>
      <c r="AF64" s="176">
        <v>0</v>
      </c>
      <c r="AG64" s="176">
        <v>0</v>
      </c>
      <c r="AH64" s="176">
        <f t="shared" si="6"/>
        <v>0</v>
      </c>
      <c r="AI64" s="176">
        <v>0</v>
      </c>
      <c r="AJ64" s="176">
        <v>0</v>
      </c>
      <c r="AK64" s="110"/>
      <c r="AL64" s="110"/>
    </row>
    <row r="65" spans="1:38" s="60" customFormat="1" ht="38.1" customHeight="1">
      <c r="A65" s="484" t="s">
        <v>206</v>
      </c>
      <c r="B65" s="484"/>
      <c r="C65" s="484"/>
      <c r="D65" s="484"/>
      <c r="E65" s="484"/>
      <c r="F65" s="484"/>
      <c r="G65" s="484"/>
      <c r="H65" s="484"/>
      <c r="I65" s="484"/>
      <c r="J65" s="484" t="s">
        <v>207</v>
      </c>
      <c r="K65" s="484"/>
      <c r="L65" s="484"/>
      <c r="M65" s="484"/>
      <c r="N65" s="484"/>
      <c r="O65" s="484"/>
      <c r="P65" s="484"/>
      <c r="Q65" s="484" t="s">
        <v>504</v>
      </c>
      <c r="R65" s="484"/>
      <c r="S65" s="468"/>
      <c r="T65" s="468"/>
      <c r="U65" s="468"/>
      <c r="V65" s="468"/>
      <c r="W65" s="468"/>
      <c r="X65" s="468"/>
      <c r="Y65" s="468"/>
      <c r="Z65" s="485" t="s">
        <v>208</v>
      </c>
      <c r="AA65" s="486"/>
      <c r="AB65" s="486"/>
      <c r="AC65" s="486"/>
      <c r="AD65" s="486"/>
      <c r="AE65" s="486"/>
      <c r="AF65" s="486"/>
      <c r="AG65" s="486"/>
      <c r="AH65" s="486"/>
      <c r="AI65" s="486"/>
      <c r="AJ65" s="486"/>
      <c r="AK65" s="61"/>
    </row>
    <row r="66" spans="1:38" s="61" customFormat="1" ht="16.95" customHeight="1" thickBo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85"/>
      <c r="T66" s="185"/>
      <c r="U66" s="185"/>
      <c r="V66" s="185"/>
      <c r="W66" s="185"/>
      <c r="X66" s="185"/>
      <c r="Y66" s="185"/>
      <c r="Z66" s="11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</row>
    <row r="67" spans="1:38" s="43" customFormat="1" ht="15" customHeight="1">
      <c r="A67" s="447" t="s">
        <v>510</v>
      </c>
      <c r="B67" s="414"/>
      <c r="C67" s="392" t="s">
        <v>511</v>
      </c>
      <c r="D67" s="423" t="s">
        <v>515</v>
      </c>
      <c r="E67" s="453"/>
      <c r="F67" s="454"/>
      <c r="G67" s="423" t="s">
        <v>519</v>
      </c>
      <c r="H67" s="453"/>
      <c r="I67" s="454"/>
      <c r="J67" s="472" t="s">
        <v>520</v>
      </c>
      <c r="K67" s="477"/>
      <c r="L67" s="477"/>
      <c r="M67" s="477"/>
      <c r="N67" s="477"/>
      <c r="O67" s="477"/>
      <c r="P67" s="478"/>
      <c r="Q67" s="447" t="s">
        <v>510</v>
      </c>
      <c r="R67" s="414"/>
      <c r="S67" s="481" t="s">
        <v>18</v>
      </c>
      <c r="T67" s="482"/>
      <c r="U67" s="482"/>
      <c r="V67" s="482"/>
      <c r="W67" s="482"/>
      <c r="X67" s="482"/>
      <c r="Y67" s="482"/>
      <c r="Z67" s="483" t="s">
        <v>199</v>
      </c>
      <c r="AA67" s="464"/>
      <c r="AB67" s="464"/>
      <c r="AC67" s="464"/>
      <c r="AD67" s="464"/>
      <c r="AE67" s="464"/>
      <c r="AF67" s="464"/>
      <c r="AG67" s="465"/>
      <c r="AH67" s="471" t="s">
        <v>521</v>
      </c>
      <c r="AI67" s="472"/>
      <c r="AJ67" s="472"/>
      <c r="AK67" s="42"/>
    </row>
    <row r="68" spans="1:38" s="43" customFormat="1" ht="36" customHeight="1">
      <c r="A68" s="448"/>
      <c r="B68" s="415"/>
      <c r="C68" s="452"/>
      <c r="D68" s="455"/>
      <c r="E68" s="456"/>
      <c r="F68" s="457"/>
      <c r="G68" s="455"/>
      <c r="H68" s="456"/>
      <c r="I68" s="457"/>
      <c r="J68" s="479"/>
      <c r="K68" s="479"/>
      <c r="L68" s="479"/>
      <c r="M68" s="479"/>
      <c r="N68" s="479"/>
      <c r="O68" s="479"/>
      <c r="P68" s="480"/>
      <c r="Q68" s="448"/>
      <c r="R68" s="415"/>
      <c r="S68" s="476" t="s">
        <v>23</v>
      </c>
      <c r="T68" s="436"/>
      <c r="U68" s="435"/>
      <c r="V68" s="476" t="s">
        <v>182</v>
      </c>
      <c r="W68" s="435"/>
      <c r="X68" s="476" t="s">
        <v>183</v>
      </c>
      <c r="Y68" s="435"/>
      <c r="Z68" s="475" t="s">
        <v>184</v>
      </c>
      <c r="AA68" s="435"/>
      <c r="AB68" s="476" t="s">
        <v>200</v>
      </c>
      <c r="AC68" s="435"/>
      <c r="AD68" s="476" t="s">
        <v>158</v>
      </c>
      <c r="AE68" s="435"/>
      <c r="AF68" s="476" t="s">
        <v>159</v>
      </c>
      <c r="AG68" s="435"/>
      <c r="AH68" s="473"/>
      <c r="AI68" s="474"/>
      <c r="AJ68" s="474"/>
      <c r="AK68" s="42"/>
    </row>
    <row r="69" spans="1:38" s="43" customFormat="1" ht="39" customHeight="1" thickBot="1">
      <c r="A69" s="449"/>
      <c r="B69" s="450"/>
      <c r="C69" s="385"/>
      <c r="D69" s="106" t="s">
        <v>14</v>
      </c>
      <c r="E69" s="107" t="s">
        <v>12</v>
      </c>
      <c r="F69" s="107" t="s">
        <v>13</v>
      </c>
      <c r="G69" s="106" t="s">
        <v>14</v>
      </c>
      <c r="H69" s="107" t="s">
        <v>12</v>
      </c>
      <c r="I69" s="107" t="s">
        <v>13</v>
      </c>
      <c r="J69" s="168" t="s">
        <v>14</v>
      </c>
      <c r="K69" s="156" t="s">
        <v>171</v>
      </c>
      <c r="L69" s="156" t="s">
        <v>172</v>
      </c>
      <c r="M69" s="156" t="s">
        <v>173</v>
      </c>
      <c r="N69" s="156" t="s">
        <v>174</v>
      </c>
      <c r="O69" s="156" t="s">
        <v>175</v>
      </c>
      <c r="P69" s="156" t="s">
        <v>198</v>
      </c>
      <c r="Q69" s="449"/>
      <c r="R69" s="450"/>
      <c r="S69" s="157" t="s">
        <v>202</v>
      </c>
      <c r="T69" s="158" t="s">
        <v>203</v>
      </c>
      <c r="U69" s="158" t="s">
        <v>204</v>
      </c>
      <c r="V69" s="158" t="s">
        <v>203</v>
      </c>
      <c r="W69" s="158" t="s">
        <v>204</v>
      </c>
      <c r="X69" s="158" t="s">
        <v>203</v>
      </c>
      <c r="Y69" s="158" t="s">
        <v>204</v>
      </c>
      <c r="Z69" s="158" t="s">
        <v>203</v>
      </c>
      <c r="AA69" s="158" t="s">
        <v>204</v>
      </c>
      <c r="AB69" s="158" t="s">
        <v>203</v>
      </c>
      <c r="AC69" s="158" t="s">
        <v>204</v>
      </c>
      <c r="AD69" s="158" t="s">
        <v>203</v>
      </c>
      <c r="AE69" s="158" t="s">
        <v>204</v>
      </c>
      <c r="AF69" s="158" t="s">
        <v>203</v>
      </c>
      <c r="AG69" s="158" t="s">
        <v>204</v>
      </c>
      <c r="AH69" s="106" t="s">
        <v>14</v>
      </c>
      <c r="AI69" s="107" t="s">
        <v>12</v>
      </c>
      <c r="AJ69" s="167" t="s">
        <v>13</v>
      </c>
      <c r="AK69" s="42"/>
    </row>
    <row r="70" spans="1:38" s="111" customFormat="1" ht="13.2" customHeight="1">
      <c r="A70" s="112" t="s">
        <v>71</v>
      </c>
      <c r="B70" s="224" t="s">
        <v>133</v>
      </c>
      <c r="C70" s="176">
        <v>0</v>
      </c>
      <c r="D70" s="176">
        <f t="shared" ref="D70:D117" si="12">SUM(E70:F70)</f>
        <v>0</v>
      </c>
      <c r="E70" s="176">
        <v>0</v>
      </c>
      <c r="F70" s="176">
        <v>0</v>
      </c>
      <c r="G70" s="176">
        <f t="shared" ref="G70:G117" si="13">SUM(H70:I70)</f>
        <v>0</v>
      </c>
      <c r="H70" s="176">
        <v>0</v>
      </c>
      <c r="I70" s="176">
        <v>0</v>
      </c>
      <c r="J70" s="176">
        <f t="shared" ref="J70:J117" si="14">SUM(K70:P70)</f>
        <v>0</v>
      </c>
      <c r="K70" s="176">
        <v>0</v>
      </c>
      <c r="L70" s="176">
        <v>0</v>
      </c>
      <c r="M70" s="176">
        <v>0</v>
      </c>
      <c r="N70" s="176">
        <v>0</v>
      </c>
      <c r="O70" s="176">
        <v>0</v>
      </c>
      <c r="P70" s="176">
        <v>0</v>
      </c>
      <c r="Q70" s="112" t="s">
        <v>71</v>
      </c>
      <c r="R70" s="224" t="s">
        <v>133</v>
      </c>
      <c r="S70" s="176">
        <f t="shared" ref="S70:S117" si="15">SUM(T70:U70)</f>
        <v>0</v>
      </c>
      <c r="T70" s="176">
        <f t="shared" ref="T70:T117" si="16">V70+X70+Z70+AB70+AD70+AF70</f>
        <v>0</v>
      </c>
      <c r="U70" s="176">
        <f t="shared" ref="U70:U117" si="17">W70+Y70+AA70+AC70+AE70+AG70</f>
        <v>0</v>
      </c>
      <c r="V70" s="176">
        <v>0</v>
      </c>
      <c r="W70" s="176">
        <v>0</v>
      </c>
      <c r="X70" s="176">
        <v>0</v>
      </c>
      <c r="Y70" s="176">
        <v>0</v>
      </c>
      <c r="Z70" s="176">
        <v>0</v>
      </c>
      <c r="AA70" s="176">
        <v>0</v>
      </c>
      <c r="AB70" s="176">
        <v>0</v>
      </c>
      <c r="AC70" s="176">
        <v>0</v>
      </c>
      <c r="AD70" s="176">
        <v>0</v>
      </c>
      <c r="AE70" s="176">
        <v>0</v>
      </c>
      <c r="AF70" s="176">
        <v>0</v>
      </c>
      <c r="AG70" s="176">
        <v>0</v>
      </c>
      <c r="AH70" s="176">
        <f t="shared" ref="AH70:AH117" si="18">SUM(AI70:AJ70)</f>
        <v>0</v>
      </c>
      <c r="AI70" s="176">
        <v>0</v>
      </c>
      <c r="AJ70" s="176">
        <v>0</v>
      </c>
      <c r="AK70" s="110"/>
      <c r="AL70" s="110"/>
    </row>
    <row r="71" spans="1:38" s="111" customFormat="1" ht="13.2" customHeight="1">
      <c r="A71" s="112"/>
      <c r="B71" s="224" t="s">
        <v>136</v>
      </c>
      <c r="C71" s="176">
        <v>8</v>
      </c>
      <c r="D71" s="176">
        <f t="shared" si="12"/>
        <v>193</v>
      </c>
      <c r="E71" s="176">
        <v>51</v>
      </c>
      <c r="F71" s="176">
        <v>142</v>
      </c>
      <c r="G71" s="176">
        <f t="shared" si="13"/>
        <v>26</v>
      </c>
      <c r="H71" s="176">
        <v>7</v>
      </c>
      <c r="I71" s="176">
        <v>19</v>
      </c>
      <c r="J71" s="176">
        <f t="shared" si="14"/>
        <v>99</v>
      </c>
      <c r="K71" s="176">
        <v>17</v>
      </c>
      <c r="L71" s="176">
        <v>18</v>
      </c>
      <c r="M71" s="176">
        <v>18</v>
      </c>
      <c r="N71" s="176">
        <v>15</v>
      </c>
      <c r="O71" s="176">
        <v>16</v>
      </c>
      <c r="P71" s="176">
        <v>15</v>
      </c>
      <c r="Q71" s="112"/>
      <c r="R71" s="224" t="s">
        <v>136</v>
      </c>
      <c r="S71" s="176">
        <f t="shared" si="15"/>
        <v>1968</v>
      </c>
      <c r="T71" s="176">
        <f t="shared" si="16"/>
        <v>1049</v>
      </c>
      <c r="U71" s="176">
        <f t="shared" si="17"/>
        <v>919</v>
      </c>
      <c r="V71" s="176">
        <v>201</v>
      </c>
      <c r="W71" s="176">
        <v>183</v>
      </c>
      <c r="X71" s="176">
        <v>203</v>
      </c>
      <c r="Y71" s="176">
        <v>174</v>
      </c>
      <c r="Z71" s="176">
        <v>161</v>
      </c>
      <c r="AA71" s="176">
        <v>141</v>
      </c>
      <c r="AB71" s="176">
        <v>155</v>
      </c>
      <c r="AC71" s="176">
        <v>132</v>
      </c>
      <c r="AD71" s="176">
        <v>175</v>
      </c>
      <c r="AE71" s="176">
        <v>151</v>
      </c>
      <c r="AF71" s="176">
        <v>154</v>
      </c>
      <c r="AG71" s="176">
        <v>138</v>
      </c>
      <c r="AH71" s="176">
        <f t="shared" si="18"/>
        <v>381</v>
      </c>
      <c r="AI71" s="176">
        <v>188</v>
      </c>
      <c r="AJ71" s="176">
        <v>193</v>
      </c>
      <c r="AK71" s="110"/>
      <c r="AL71" s="110"/>
    </row>
    <row r="72" spans="1:38" s="111" customFormat="1" ht="13.2" customHeight="1">
      <c r="A72" s="112"/>
      <c r="B72" s="224" t="s">
        <v>135</v>
      </c>
      <c r="C72" s="176">
        <v>0</v>
      </c>
      <c r="D72" s="176">
        <f t="shared" si="12"/>
        <v>0</v>
      </c>
      <c r="E72" s="176">
        <v>0</v>
      </c>
      <c r="F72" s="176">
        <v>0</v>
      </c>
      <c r="G72" s="176">
        <f t="shared" si="13"/>
        <v>0</v>
      </c>
      <c r="H72" s="176">
        <v>0</v>
      </c>
      <c r="I72" s="176">
        <v>0</v>
      </c>
      <c r="J72" s="176">
        <f t="shared" si="14"/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  <c r="P72" s="176">
        <v>0</v>
      </c>
      <c r="Q72" s="112"/>
      <c r="R72" s="224" t="s">
        <v>135</v>
      </c>
      <c r="S72" s="176">
        <f t="shared" si="15"/>
        <v>0</v>
      </c>
      <c r="T72" s="176">
        <f t="shared" si="16"/>
        <v>0</v>
      </c>
      <c r="U72" s="176">
        <f t="shared" si="17"/>
        <v>0</v>
      </c>
      <c r="V72" s="176">
        <v>0</v>
      </c>
      <c r="W72" s="176">
        <v>0</v>
      </c>
      <c r="X72" s="176">
        <v>0</v>
      </c>
      <c r="Y72" s="176">
        <v>0</v>
      </c>
      <c r="Z72" s="176">
        <v>0</v>
      </c>
      <c r="AA72" s="176">
        <v>0</v>
      </c>
      <c r="AB72" s="176">
        <v>0</v>
      </c>
      <c r="AC72" s="176">
        <v>0</v>
      </c>
      <c r="AD72" s="176">
        <v>0</v>
      </c>
      <c r="AE72" s="176">
        <v>0</v>
      </c>
      <c r="AF72" s="176">
        <v>0</v>
      </c>
      <c r="AG72" s="176">
        <v>0</v>
      </c>
      <c r="AH72" s="176">
        <f t="shared" si="18"/>
        <v>0</v>
      </c>
      <c r="AI72" s="176">
        <v>0</v>
      </c>
      <c r="AJ72" s="176">
        <v>0</v>
      </c>
      <c r="AK72" s="110"/>
      <c r="AL72" s="110"/>
    </row>
    <row r="73" spans="1:38" s="111" customFormat="1" ht="13.2" customHeight="1">
      <c r="A73" s="112" t="s">
        <v>96</v>
      </c>
      <c r="B73" s="224" t="s">
        <v>133</v>
      </c>
      <c r="C73" s="176">
        <v>0</v>
      </c>
      <c r="D73" s="176">
        <f t="shared" si="12"/>
        <v>0</v>
      </c>
      <c r="E73" s="176">
        <v>0</v>
      </c>
      <c r="F73" s="176">
        <v>0</v>
      </c>
      <c r="G73" s="176">
        <f t="shared" si="13"/>
        <v>0</v>
      </c>
      <c r="H73" s="176">
        <v>0</v>
      </c>
      <c r="I73" s="176">
        <v>0</v>
      </c>
      <c r="J73" s="176">
        <f t="shared" si="14"/>
        <v>0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12" t="s">
        <v>96</v>
      </c>
      <c r="R73" s="224" t="s">
        <v>133</v>
      </c>
      <c r="S73" s="176">
        <f t="shared" si="15"/>
        <v>0</v>
      </c>
      <c r="T73" s="176">
        <f t="shared" si="16"/>
        <v>0</v>
      </c>
      <c r="U73" s="176">
        <f t="shared" si="17"/>
        <v>0</v>
      </c>
      <c r="V73" s="176">
        <v>0</v>
      </c>
      <c r="W73" s="176">
        <v>0</v>
      </c>
      <c r="X73" s="176">
        <v>0</v>
      </c>
      <c r="Y73" s="176">
        <v>0</v>
      </c>
      <c r="Z73" s="176">
        <v>0</v>
      </c>
      <c r="AA73" s="176">
        <v>0</v>
      </c>
      <c r="AB73" s="176">
        <v>0</v>
      </c>
      <c r="AC73" s="176">
        <v>0</v>
      </c>
      <c r="AD73" s="176">
        <v>0</v>
      </c>
      <c r="AE73" s="176">
        <v>0</v>
      </c>
      <c r="AF73" s="176">
        <v>0</v>
      </c>
      <c r="AG73" s="176">
        <v>0</v>
      </c>
      <c r="AH73" s="176">
        <f t="shared" si="18"/>
        <v>0</v>
      </c>
      <c r="AI73" s="176">
        <v>0</v>
      </c>
      <c r="AJ73" s="176">
        <v>0</v>
      </c>
      <c r="AK73" s="110"/>
      <c r="AL73" s="110"/>
    </row>
    <row r="74" spans="1:38" s="111" customFormat="1" ht="13.2" customHeight="1">
      <c r="A74" s="112"/>
      <c r="B74" s="224" t="s">
        <v>136</v>
      </c>
      <c r="C74" s="176">
        <v>5</v>
      </c>
      <c r="D74" s="176">
        <f t="shared" si="12"/>
        <v>89</v>
      </c>
      <c r="E74" s="176">
        <v>27</v>
      </c>
      <c r="F74" s="176">
        <v>62</v>
      </c>
      <c r="G74" s="176">
        <f t="shared" si="13"/>
        <v>15</v>
      </c>
      <c r="H74" s="176">
        <v>3</v>
      </c>
      <c r="I74" s="176">
        <v>12</v>
      </c>
      <c r="J74" s="176">
        <f t="shared" si="14"/>
        <v>49</v>
      </c>
      <c r="K74" s="176">
        <v>9</v>
      </c>
      <c r="L74" s="176">
        <v>9</v>
      </c>
      <c r="M74" s="176">
        <v>8</v>
      </c>
      <c r="N74" s="176">
        <v>7</v>
      </c>
      <c r="O74" s="176">
        <v>9</v>
      </c>
      <c r="P74" s="176">
        <v>7</v>
      </c>
      <c r="Q74" s="112"/>
      <c r="R74" s="224" t="s">
        <v>136</v>
      </c>
      <c r="S74" s="176">
        <f t="shared" si="15"/>
        <v>858</v>
      </c>
      <c r="T74" s="176">
        <f t="shared" si="16"/>
        <v>437</v>
      </c>
      <c r="U74" s="176">
        <f t="shared" si="17"/>
        <v>421</v>
      </c>
      <c r="V74" s="176">
        <v>85</v>
      </c>
      <c r="W74" s="176">
        <v>78</v>
      </c>
      <c r="X74" s="176">
        <v>75</v>
      </c>
      <c r="Y74" s="176">
        <v>95</v>
      </c>
      <c r="Z74" s="176">
        <v>63</v>
      </c>
      <c r="AA74" s="176">
        <v>59</v>
      </c>
      <c r="AB74" s="176">
        <v>58</v>
      </c>
      <c r="AC74" s="176">
        <v>67</v>
      </c>
      <c r="AD74" s="176">
        <v>71</v>
      </c>
      <c r="AE74" s="176">
        <v>67</v>
      </c>
      <c r="AF74" s="176">
        <v>85</v>
      </c>
      <c r="AG74" s="176">
        <v>55</v>
      </c>
      <c r="AH74" s="176">
        <f t="shared" si="18"/>
        <v>178</v>
      </c>
      <c r="AI74" s="176">
        <v>94</v>
      </c>
      <c r="AJ74" s="176">
        <v>84</v>
      </c>
      <c r="AK74" s="110"/>
      <c r="AL74" s="110"/>
    </row>
    <row r="75" spans="1:38" s="111" customFormat="1" ht="13.2" customHeight="1">
      <c r="A75" s="112"/>
      <c r="B75" s="224" t="s">
        <v>135</v>
      </c>
      <c r="C75" s="176">
        <v>0</v>
      </c>
      <c r="D75" s="176">
        <f t="shared" si="12"/>
        <v>0</v>
      </c>
      <c r="E75" s="176">
        <v>0</v>
      </c>
      <c r="F75" s="176">
        <v>0</v>
      </c>
      <c r="G75" s="176">
        <f t="shared" si="13"/>
        <v>0</v>
      </c>
      <c r="H75" s="176">
        <v>0</v>
      </c>
      <c r="I75" s="176">
        <v>0</v>
      </c>
      <c r="J75" s="176">
        <f t="shared" si="14"/>
        <v>0</v>
      </c>
      <c r="K75" s="176">
        <v>0</v>
      </c>
      <c r="L75" s="176">
        <v>0</v>
      </c>
      <c r="M75" s="176">
        <v>0</v>
      </c>
      <c r="N75" s="176">
        <v>0</v>
      </c>
      <c r="O75" s="176">
        <v>0</v>
      </c>
      <c r="P75" s="176">
        <v>0</v>
      </c>
      <c r="Q75" s="112"/>
      <c r="R75" s="224" t="s">
        <v>135</v>
      </c>
      <c r="S75" s="176">
        <f t="shared" si="15"/>
        <v>0</v>
      </c>
      <c r="T75" s="176">
        <f t="shared" si="16"/>
        <v>0</v>
      </c>
      <c r="U75" s="176">
        <f t="shared" si="17"/>
        <v>0</v>
      </c>
      <c r="V75" s="176">
        <v>0</v>
      </c>
      <c r="W75" s="176">
        <v>0</v>
      </c>
      <c r="X75" s="176">
        <v>0</v>
      </c>
      <c r="Y75" s="176">
        <v>0</v>
      </c>
      <c r="Z75" s="176">
        <v>0</v>
      </c>
      <c r="AA75" s="176">
        <v>0</v>
      </c>
      <c r="AB75" s="176">
        <v>0</v>
      </c>
      <c r="AC75" s="176">
        <v>0</v>
      </c>
      <c r="AD75" s="176">
        <v>0</v>
      </c>
      <c r="AE75" s="176">
        <v>0</v>
      </c>
      <c r="AF75" s="176">
        <v>0</v>
      </c>
      <c r="AG75" s="176">
        <v>0</v>
      </c>
      <c r="AH75" s="176">
        <f t="shared" si="18"/>
        <v>0</v>
      </c>
      <c r="AI75" s="176">
        <v>0</v>
      </c>
      <c r="AJ75" s="176">
        <v>0</v>
      </c>
      <c r="AK75" s="110"/>
      <c r="AL75" s="110"/>
    </row>
    <row r="76" spans="1:38" s="111" customFormat="1" ht="13.2" customHeight="1">
      <c r="A76" s="112" t="s">
        <v>72</v>
      </c>
      <c r="B76" s="224" t="s">
        <v>133</v>
      </c>
      <c r="C76" s="176">
        <v>0</v>
      </c>
      <c r="D76" s="176">
        <f t="shared" si="12"/>
        <v>0</v>
      </c>
      <c r="E76" s="176">
        <v>0</v>
      </c>
      <c r="F76" s="176">
        <v>0</v>
      </c>
      <c r="G76" s="176">
        <f t="shared" si="13"/>
        <v>0</v>
      </c>
      <c r="H76" s="176">
        <v>0</v>
      </c>
      <c r="I76" s="176">
        <v>0</v>
      </c>
      <c r="J76" s="176">
        <f t="shared" si="14"/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12" t="s">
        <v>72</v>
      </c>
      <c r="R76" s="224" t="s">
        <v>133</v>
      </c>
      <c r="S76" s="176">
        <f t="shared" si="15"/>
        <v>0</v>
      </c>
      <c r="T76" s="176">
        <f t="shared" si="16"/>
        <v>0</v>
      </c>
      <c r="U76" s="176">
        <f t="shared" si="17"/>
        <v>0</v>
      </c>
      <c r="V76" s="176">
        <v>0</v>
      </c>
      <c r="W76" s="176">
        <v>0</v>
      </c>
      <c r="X76" s="176">
        <v>0</v>
      </c>
      <c r="Y76" s="176">
        <v>0</v>
      </c>
      <c r="Z76" s="176">
        <v>0</v>
      </c>
      <c r="AA76" s="176">
        <v>0</v>
      </c>
      <c r="AB76" s="176">
        <v>0</v>
      </c>
      <c r="AC76" s="176">
        <v>0</v>
      </c>
      <c r="AD76" s="176">
        <v>0</v>
      </c>
      <c r="AE76" s="176">
        <v>0</v>
      </c>
      <c r="AF76" s="176">
        <v>0</v>
      </c>
      <c r="AG76" s="176">
        <v>0</v>
      </c>
      <c r="AH76" s="176">
        <f t="shared" si="18"/>
        <v>0</v>
      </c>
      <c r="AI76" s="176">
        <v>0</v>
      </c>
      <c r="AJ76" s="176">
        <v>0</v>
      </c>
      <c r="AK76" s="110"/>
      <c r="AL76" s="110"/>
    </row>
    <row r="77" spans="1:38" s="111" customFormat="1" ht="13.2" customHeight="1">
      <c r="A77" s="112"/>
      <c r="B77" s="224" t="s">
        <v>136</v>
      </c>
      <c r="C77" s="176">
        <v>3</v>
      </c>
      <c r="D77" s="176">
        <f t="shared" si="12"/>
        <v>96</v>
      </c>
      <c r="E77" s="176">
        <v>32</v>
      </c>
      <c r="F77" s="176">
        <v>64</v>
      </c>
      <c r="G77" s="176">
        <f t="shared" si="13"/>
        <v>11</v>
      </c>
      <c r="H77" s="176">
        <v>2</v>
      </c>
      <c r="I77" s="176">
        <v>9</v>
      </c>
      <c r="J77" s="176">
        <f t="shared" si="14"/>
        <v>51</v>
      </c>
      <c r="K77" s="176">
        <v>9</v>
      </c>
      <c r="L77" s="176">
        <v>9</v>
      </c>
      <c r="M77" s="176">
        <v>7</v>
      </c>
      <c r="N77" s="176">
        <v>9</v>
      </c>
      <c r="O77" s="176">
        <v>9</v>
      </c>
      <c r="P77" s="176">
        <v>8</v>
      </c>
      <c r="Q77" s="112"/>
      <c r="R77" s="224" t="s">
        <v>136</v>
      </c>
      <c r="S77" s="176">
        <f t="shared" si="15"/>
        <v>976</v>
      </c>
      <c r="T77" s="176">
        <f t="shared" si="16"/>
        <v>517</v>
      </c>
      <c r="U77" s="176">
        <f t="shared" si="17"/>
        <v>459</v>
      </c>
      <c r="V77" s="176">
        <v>103</v>
      </c>
      <c r="W77" s="176">
        <v>81</v>
      </c>
      <c r="X77" s="176">
        <v>81</v>
      </c>
      <c r="Y77" s="176">
        <v>109</v>
      </c>
      <c r="Z77" s="176">
        <v>85</v>
      </c>
      <c r="AA77" s="176">
        <v>66</v>
      </c>
      <c r="AB77" s="176">
        <v>82</v>
      </c>
      <c r="AC77" s="176">
        <v>52</v>
      </c>
      <c r="AD77" s="176">
        <v>83</v>
      </c>
      <c r="AE77" s="176">
        <v>78</v>
      </c>
      <c r="AF77" s="176">
        <v>83</v>
      </c>
      <c r="AG77" s="176">
        <v>73</v>
      </c>
      <c r="AH77" s="176">
        <f t="shared" si="18"/>
        <v>162</v>
      </c>
      <c r="AI77" s="176">
        <v>88</v>
      </c>
      <c r="AJ77" s="176">
        <v>74</v>
      </c>
      <c r="AK77" s="110"/>
      <c r="AL77" s="110"/>
    </row>
    <row r="78" spans="1:38" s="111" customFormat="1" ht="13.2" customHeight="1">
      <c r="A78" s="112"/>
      <c r="B78" s="224" t="s">
        <v>135</v>
      </c>
      <c r="C78" s="176">
        <v>0</v>
      </c>
      <c r="D78" s="176">
        <f t="shared" si="12"/>
        <v>0</v>
      </c>
      <c r="E78" s="176">
        <v>0</v>
      </c>
      <c r="F78" s="176">
        <v>0</v>
      </c>
      <c r="G78" s="176">
        <f t="shared" si="13"/>
        <v>0</v>
      </c>
      <c r="H78" s="176">
        <v>0</v>
      </c>
      <c r="I78" s="176">
        <v>0</v>
      </c>
      <c r="J78" s="176">
        <f t="shared" si="14"/>
        <v>0</v>
      </c>
      <c r="K78" s="176">
        <v>0</v>
      </c>
      <c r="L78" s="176">
        <v>0</v>
      </c>
      <c r="M78" s="176">
        <v>0</v>
      </c>
      <c r="N78" s="176">
        <v>0</v>
      </c>
      <c r="O78" s="176">
        <v>0</v>
      </c>
      <c r="P78" s="176">
        <v>0</v>
      </c>
      <c r="Q78" s="112"/>
      <c r="R78" s="224" t="s">
        <v>135</v>
      </c>
      <c r="S78" s="176">
        <f t="shared" si="15"/>
        <v>0</v>
      </c>
      <c r="T78" s="176">
        <f t="shared" si="16"/>
        <v>0</v>
      </c>
      <c r="U78" s="176">
        <f t="shared" si="17"/>
        <v>0</v>
      </c>
      <c r="V78" s="176">
        <v>0</v>
      </c>
      <c r="W78" s="176">
        <v>0</v>
      </c>
      <c r="X78" s="176">
        <v>0</v>
      </c>
      <c r="Y78" s="176">
        <v>0</v>
      </c>
      <c r="Z78" s="176">
        <v>0</v>
      </c>
      <c r="AA78" s="176">
        <v>0</v>
      </c>
      <c r="AB78" s="176">
        <v>0</v>
      </c>
      <c r="AC78" s="176">
        <v>0</v>
      </c>
      <c r="AD78" s="176">
        <v>0</v>
      </c>
      <c r="AE78" s="176">
        <v>0</v>
      </c>
      <c r="AF78" s="176">
        <v>0</v>
      </c>
      <c r="AG78" s="176">
        <v>0</v>
      </c>
      <c r="AH78" s="176">
        <f t="shared" si="18"/>
        <v>0</v>
      </c>
      <c r="AI78" s="176">
        <v>0</v>
      </c>
      <c r="AJ78" s="176">
        <v>0</v>
      </c>
      <c r="AK78" s="110"/>
      <c r="AL78" s="110"/>
    </row>
    <row r="79" spans="1:38" s="66" customFormat="1" ht="13.2" customHeight="1">
      <c r="A79" s="112" t="s">
        <v>73</v>
      </c>
      <c r="B79" s="224" t="s">
        <v>133</v>
      </c>
      <c r="C79" s="176">
        <v>0</v>
      </c>
      <c r="D79" s="176">
        <f t="shared" si="12"/>
        <v>0</v>
      </c>
      <c r="E79" s="176">
        <v>0</v>
      </c>
      <c r="F79" s="176">
        <v>0</v>
      </c>
      <c r="G79" s="176">
        <f t="shared" si="13"/>
        <v>0</v>
      </c>
      <c r="H79" s="176">
        <v>0</v>
      </c>
      <c r="I79" s="176">
        <v>0</v>
      </c>
      <c r="J79" s="176">
        <f t="shared" si="14"/>
        <v>0</v>
      </c>
      <c r="K79" s="176">
        <v>0</v>
      </c>
      <c r="L79" s="176">
        <v>0</v>
      </c>
      <c r="M79" s="176">
        <v>0</v>
      </c>
      <c r="N79" s="176">
        <v>0</v>
      </c>
      <c r="O79" s="176">
        <v>0</v>
      </c>
      <c r="P79" s="176">
        <v>0</v>
      </c>
      <c r="Q79" s="112" t="s">
        <v>73</v>
      </c>
      <c r="R79" s="224" t="s">
        <v>133</v>
      </c>
      <c r="S79" s="176">
        <f t="shared" si="15"/>
        <v>0</v>
      </c>
      <c r="T79" s="176">
        <f t="shared" si="16"/>
        <v>0</v>
      </c>
      <c r="U79" s="176">
        <f t="shared" si="17"/>
        <v>0</v>
      </c>
      <c r="V79" s="176">
        <v>0</v>
      </c>
      <c r="W79" s="176">
        <v>0</v>
      </c>
      <c r="X79" s="176">
        <v>0</v>
      </c>
      <c r="Y79" s="176">
        <v>0</v>
      </c>
      <c r="Z79" s="176">
        <v>0</v>
      </c>
      <c r="AA79" s="176">
        <v>0</v>
      </c>
      <c r="AB79" s="176">
        <v>0</v>
      </c>
      <c r="AC79" s="176">
        <v>0</v>
      </c>
      <c r="AD79" s="176">
        <v>0</v>
      </c>
      <c r="AE79" s="176">
        <v>0</v>
      </c>
      <c r="AF79" s="176">
        <v>0</v>
      </c>
      <c r="AG79" s="176">
        <v>0</v>
      </c>
      <c r="AH79" s="176">
        <f t="shared" si="18"/>
        <v>0</v>
      </c>
      <c r="AI79" s="176">
        <v>0</v>
      </c>
      <c r="AJ79" s="176">
        <v>0</v>
      </c>
      <c r="AK79" s="108"/>
      <c r="AL79" s="65"/>
    </row>
    <row r="80" spans="1:38" s="111" customFormat="1" ht="13.2" customHeight="1">
      <c r="A80" s="112"/>
      <c r="B80" s="224" t="s">
        <v>136</v>
      </c>
      <c r="C80" s="176">
        <v>3</v>
      </c>
      <c r="D80" s="176">
        <f t="shared" si="12"/>
        <v>61</v>
      </c>
      <c r="E80" s="176">
        <v>25</v>
      </c>
      <c r="F80" s="176">
        <v>36</v>
      </c>
      <c r="G80" s="176">
        <f t="shared" si="13"/>
        <v>10</v>
      </c>
      <c r="H80" s="176">
        <v>2</v>
      </c>
      <c r="I80" s="176">
        <v>8</v>
      </c>
      <c r="J80" s="176">
        <f t="shared" si="14"/>
        <v>33</v>
      </c>
      <c r="K80" s="176">
        <v>6</v>
      </c>
      <c r="L80" s="176">
        <v>6</v>
      </c>
      <c r="M80" s="176">
        <v>5</v>
      </c>
      <c r="N80" s="176">
        <v>5</v>
      </c>
      <c r="O80" s="176">
        <v>5</v>
      </c>
      <c r="P80" s="176">
        <v>6</v>
      </c>
      <c r="Q80" s="112"/>
      <c r="R80" s="224" t="s">
        <v>136</v>
      </c>
      <c r="S80" s="176">
        <f t="shared" si="15"/>
        <v>619</v>
      </c>
      <c r="T80" s="176">
        <f t="shared" si="16"/>
        <v>290</v>
      </c>
      <c r="U80" s="176">
        <f t="shared" si="17"/>
        <v>329</v>
      </c>
      <c r="V80" s="176">
        <v>61</v>
      </c>
      <c r="W80" s="176">
        <v>62</v>
      </c>
      <c r="X80" s="176">
        <v>44</v>
      </c>
      <c r="Y80" s="176">
        <v>70</v>
      </c>
      <c r="Z80" s="176">
        <v>38</v>
      </c>
      <c r="AA80" s="176">
        <v>41</v>
      </c>
      <c r="AB80" s="176">
        <v>52</v>
      </c>
      <c r="AC80" s="176">
        <v>46</v>
      </c>
      <c r="AD80" s="176">
        <v>41</v>
      </c>
      <c r="AE80" s="176">
        <v>58</v>
      </c>
      <c r="AF80" s="176">
        <v>54</v>
      </c>
      <c r="AG80" s="176">
        <v>52</v>
      </c>
      <c r="AH80" s="176">
        <f t="shared" si="18"/>
        <v>118</v>
      </c>
      <c r="AI80" s="176">
        <v>61</v>
      </c>
      <c r="AJ80" s="176">
        <v>57</v>
      </c>
      <c r="AK80" s="110"/>
      <c r="AL80" s="110"/>
    </row>
    <row r="81" spans="1:38" s="111" customFormat="1" ht="13.2" customHeight="1">
      <c r="A81" s="112"/>
      <c r="B81" s="224" t="s">
        <v>135</v>
      </c>
      <c r="C81" s="176">
        <v>0</v>
      </c>
      <c r="D81" s="176">
        <f t="shared" si="12"/>
        <v>0</v>
      </c>
      <c r="E81" s="176">
        <v>0</v>
      </c>
      <c r="F81" s="176">
        <v>0</v>
      </c>
      <c r="G81" s="176">
        <f t="shared" si="13"/>
        <v>0</v>
      </c>
      <c r="H81" s="176">
        <v>0</v>
      </c>
      <c r="I81" s="176">
        <v>0</v>
      </c>
      <c r="J81" s="176">
        <f t="shared" si="14"/>
        <v>0</v>
      </c>
      <c r="K81" s="176">
        <v>0</v>
      </c>
      <c r="L81" s="176">
        <v>0</v>
      </c>
      <c r="M81" s="176">
        <v>0</v>
      </c>
      <c r="N81" s="176">
        <v>0</v>
      </c>
      <c r="O81" s="176">
        <v>0</v>
      </c>
      <c r="P81" s="176">
        <v>0</v>
      </c>
      <c r="Q81" s="112"/>
      <c r="R81" s="224" t="s">
        <v>135</v>
      </c>
      <c r="S81" s="176">
        <f t="shared" si="15"/>
        <v>0</v>
      </c>
      <c r="T81" s="176">
        <f t="shared" si="16"/>
        <v>0</v>
      </c>
      <c r="U81" s="176">
        <f t="shared" si="17"/>
        <v>0</v>
      </c>
      <c r="V81" s="176">
        <v>0</v>
      </c>
      <c r="W81" s="176">
        <v>0</v>
      </c>
      <c r="X81" s="176">
        <v>0</v>
      </c>
      <c r="Y81" s="176">
        <v>0</v>
      </c>
      <c r="Z81" s="176">
        <v>0</v>
      </c>
      <c r="AA81" s="176">
        <v>0</v>
      </c>
      <c r="AB81" s="176">
        <v>0</v>
      </c>
      <c r="AC81" s="176">
        <v>0</v>
      </c>
      <c r="AD81" s="176">
        <v>0</v>
      </c>
      <c r="AE81" s="176">
        <v>0</v>
      </c>
      <c r="AF81" s="176">
        <v>0</v>
      </c>
      <c r="AG81" s="176">
        <v>0</v>
      </c>
      <c r="AH81" s="176">
        <f t="shared" si="18"/>
        <v>0</v>
      </c>
      <c r="AI81" s="176">
        <v>0</v>
      </c>
      <c r="AJ81" s="176">
        <v>0</v>
      </c>
      <c r="AK81" s="110"/>
      <c r="AL81" s="110"/>
    </row>
    <row r="82" spans="1:38" s="66" customFormat="1" ht="13.2" customHeight="1">
      <c r="A82" s="112" t="s">
        <v>74</v>
      </c>
      <c r="B82" s="224" t="s">
        <v>133</v>
      </c>
      <c r="C82" s="176">
        <v>0</v>
      </c>
      <c r="D82" s="176">
        <f t="shared" si="12"/>
        <v>0</v>
      </c>
      <c r="E82" s="176">
        <v>0</v>
      </c>
      <c r="F82" s="176">
        <v>0</v>
      </c>
      <c r="G82" s="176">
        <f t="shared" si="13"/>
        <v>0</v>
      </c>
      <c r="H82" s="176">
        <v>0</v>
      </c>
      <c r="I82" s="176">
        <v>0</v>
      </c>
      <c r="J82" s="176">
        <f t="shared" si="14"/>
        <v>0</v>
      </c>
      <c r="K82" s="176">
        <v>0</v>
      </c>
      <c r="L82" s="176">
        <v>0</v>
      </c>
      <c r="M82" s="176">
        <v>0</v>
      </c>
      <c r="N82" s="176">
        <v>0</v>
      </c>
      <c r="O82" s="176">
        <v>0</v>
      </c>
      <c r="P82" s="176">
        <v>0</v>
      </c>
      <c r="Q82" s="112" t="s">
        <v>74</v>
      </c>
      <c r="R82" s="224" t="s">
        <v>133</v>
      </c>
      <c r="S82" s="176">
        <f t="shared" si="15"/>
        <v>0</v>
      </c>
      <c r="T82" s="176">
        <f t="shared" si="16"/>
        <v>0</v>
      </c>
      <c r="U82" s="176">
        <f t="shared" si="17"/>
        <v>0</v>
      </c>
      <c r="V82" s="176">
        <v>0</v>
      </c>
      <c r="W82" s="176">
        <v>0</v>
      </c>
      <c r="X82" s="176">
        <v>0</v>
      </c>
      <c r="Y82" s="176">
        <v>0</v>
      </c>
      <c r="Z82" s="176">
        <v>0</v>
      </c>
      <c r="AA82" s="176">
        <v>0</v>
      </c>
      <c r="AB82" s="176">
        <v>0</v>
      </c>
      <c r="AC82" s="176">
        <v>0</v>
      </c>
      <c r="AD82" s="176">
        <v>0</v>
      </c>
      <c r="AE82" s="176">
        <v>0</v>
      </c>
      <c r="AF82" s="176">
        <v>0</v>
      </c>
      <c r="AG82" s="176">
        <v>0</v>
      </c>
      <c r="AH82" s="176">
        <f t="shared" si="18"/>
        <v>0</v>
      </c>
      <c r="AI82" s="176">
        <v>0</v>
      </c>
      <c r="AJ82" s="176">
        <v>0</v>
      </c>
      <c r="AK82" s="108"/>
      <c r="AL82" s="65"/>
    </row>
    <row r="83" spans="1:38" s="111" customFormat="1" ht="13.2" customHeight="1">
      <c r="A83" s="112"/>
      <c r="B83" s="224" t="s">
        <v>136</v>
      </c>
      <c r="C83" s="176">
        <v>2</v>
      </c>
      <c r="D83" s="176">
        <f t="shared" si="12"/>
        <v>43</v>
      </c>
      <c r="E83" s="176">
        <v>9</v>
      </c>
      <c r="F83" s="176">
        <v>34</v>
      </c>
      <c r="G83" s="176">
        <f t="shared" si="13"/>
        <v>7</v>
      </c>
      <c r="H83" s="176">
        <v>0</v>
      </c>
      <c r="I83" s="176">
        <v>7</v>
      </c>
      <c r="J83" s="176">
        <f t="shared" si="14"/>
        <v>21</v>
      </c>
      <c r="K83" s="176">
        <v>3</v>
      </c>
      <c r="L83" s="176">
        <v>4</v>
      </c>
      <c r="M83" s="176">
        <v>3</v>
      </c>
      <c r="N83" s="176">
        <v>3</v>
      </c>
      <c r="O83" s="176">
        <v>4</v>
      </c>
      <c r="P83" s="176">
        <v>4</v>
      </c>
      <c r="Q83" s="112"/>
      <c r="R83" s="224" t="s">
        <v>136</v>
      </c>
      <c r="S83" s="176">
        <f t="shared" si="15"/>
        <v>229</v>
      </c>
      <c r="T83" s="176">
        <f t="shared" si="16"/>
        <v>125</v>
      </c>
      <c r="U83" s="176">
        <f t="shared" si="17"/>
        <v>104</v>
      </c>
      <c r="V83" s="176">
        <v>20</v>
      </c>
      <c r="W83" s="176">
        <v>14</v>
      </c>
      <c r="X83" s="176">
        <v>28</v>
      </c>
      <c r="Y83" s="176">
        <v>15</v>
      </c>
      <c r="Z83" s="176">
        <v>11</v>
      </c>
      <c r="AA83" s="176">
        <v>18</v>
      </c>
      <c r="AB83" s="176">
        <v>17</v>
      </c>
      <c r="AC83" s="176">
        <v>16</v>
      </c>
      <c r="AD83" s="176">
        <v>27</v>
      </c>
      <c r="AE83" s="176">
        <v>25</v>
      </c>
      <c r="AF83" s="176">
        <v>22</v>
      </c>
      <c r="AG83" s="176">
        <v>16</v>
      </c>
      <c r="AH83" s="176">
        <f t="shared" si="18"/>
        <v>61</v>
      </c>
      <c r="AI83" s="176">
        <v>23</v>
      </c>
      <c r="AJ83" s="176">
        <v>38</v>
      </c>
      <c r="AK83" s="110"/>
      <c r="AL83" s="110"/>
    </row>
    <row r="84" spans="1:38" s="111" customFormat="1" ht="13.2" customHeight="1">
      <c r="A84" s="112"/>
      <c r="B84" s="224" t="s">
        <v>135</v>
      </c>
      <c r="C84" s="176">
        <v>0</v>
      </c>
      <c r="D84" s="176">
        <f t="shared" si="12"/>
        <v>0</v>
      </c>
      <c r="E84" s="176">
        <v>0</v>
      </c>
      <c r="F84" s="176">
        <v>0</v>
      </c>
      <c r="G84" s="176">
        <f t="shared" si="13"/>
        <v>0</v>
      </c>
      <c r="H84" s="176">
        <v>0</v>
      </c>
      <c r="I84" s="176">
        <v>0</v>
      </c>
      <c r="J84" s="176">
        <f t="shared" si="14"/>
        <v>0</v>
      </c>
      <c r="K84" s="176">
        <v>0</v>
      </c>
      <c r="L84" s="176">
        <v>0</v>
      </c>
      <c r="M84" s="176">
        <v>0</v>
      </c>
      <c r="N84" s="176">
        <v>0</v>
      </c>
      <c r="O84" s="176">
        <v>0</v>
      </c>
      <c r="P84" s="176">
        <v>0</v>
      </c>
      <c r="Q84" s="112"/>
      <c r="R84" s="224" t="s">
        <v>135</v>
      </c>
      <c r="S84" s="176">
        <f t="shared" si="15"/>
        <v>0</v>
      </c>
      <c r="T84" s="176">
        <f t="shared" si="16"/>
        <v>0</v>
      </c>
      <c r="U84" s="176">
        <f t="shared" si="17"/>
        <v>0</v>
      </c>
      <c r="V84" s="176">
        <v>0</v>
      </c>
      <c r="W84" s="176">
        <v>0</v>
      </c>
      <c r="X84" s="176">
        <v>0</v>
      </c>
      <c r="Y84" s="176">
        <v>0</v>
      </c>
      <c r="Z84" s="176">
        <v>0</v>
      </c>
      <c r="AA84" s="176">
        <v>0</v>
      </c>
      <c r="AB84" s="176">
        <v>0</v>
      </c>
      <c r="AC84" s="176">
        <v>0</v>
      </c>
      <c r="AD84" s="176">
        <v>0</v>
      </c>
      <c r="AE84" s="176">
        <v>0</v>
      </c>
      <c r="AF84" s="176">
        <v>0</v>
      </c>
      <c r="AG84" s="176">
        <v>0</v>
      </c>
      <c r="AH84" s="176">
        <f t="shared" si="18"/>
        <v>0</v>
      </c>
      <c r="AI84" s="176">
        <v>0</v>
      </c>
      <c r="AJ84" s="176">
        <v>0</v>
      </c>
      <c r="AK84" s="110"/>
      <c r="AL84" s="110"/>
    </row>
    <row r="85" spans="1:38" s="66" customFormat="1" ht="13.2" customHeight="1">
      <c r="A85" s="112" t="s">
        <v>75</v>
      </c>
      <c r="B85" s="224" t="s">
        <v>133</v>
      </c>
      <c r="C85" s="176">
        <v>0</v>
      </c>
      <c r="D85" s="176">
        <f t="shared" si="12"/>
        <v>0</v>
      </c>
      <c r="E85" s="176">
        <v>0</v>
      </c>
      <c r="F85" s="176">
        <v>0</v>
      </c>
      <c r="G85" s="176">
        <f t="shared" si="13"/>
        <v>0</v>
      </c>
      <c r="H85" s="176">
        <v>0</v>
      </c>
      <c r="I85" s="176">
        <v>0</v>
      </c>
      <c r="J85" s="176">
        <f t="shared" si="14"/>
        <v>0</v>
      </c>
      <c r="K85" s="176">
        <v>0</v>
      </c>
      <c r="L85" s="176">
        <v>0</v>
      </c>
      <c r="M85" s="176">
        <v>0</v>
      </c>
      <c r="N85" s="176">
        <v>0</v>
      </c>
      <c r="O85" s="176">
        <v>0</v>
      </c>
      <c r="P85" s="176">
        <v>0</v>
      </c>
      <c r="Q85" s="112" t="s">
        <v>75</v>
      </c>
      <c r="R85" s="224" t="s">
        <v>133</v>
      </c>
      <c r="S85" s="176">
        <f t="shared" si="15"/>
        <v>0</v>
      </c>
      <c r="T85" s="176">
        <f t="shared" si="16"/>
        <v>0</v>
      </c>
      <c r="U85" s="176">
        <f t="shared" si="17"/>
        <v>0</v>
      </c>
      <c r="V85" s="176">
        <v>0</v>
      </c>
      <c r="W85" s="176">
        <v>0</v>
      </c>
      <c r="X85" s="176">
        <v>0</v>
      </c>
      <c r="Y85" s="176">
        <v>0</v>
      </c>
      <c r="Z85" s="176">
        <v>0</v>
      </c>
      <c r="AA85" s="176">
        <v>0</v>
      </c>
      <c r="AB85" s="176">
        <v>0</v>
      </c>
      <c r="AC85" s="176">
        <v>0</v>
      </c>
      <c r="AD85" s="176">
        <v>0</v>
      </c>
      <c r="AE85" s="176">
        <v>0</v>
      </c>
      <c r="AF85" s="176">
        <v>0</v>
      </c>
      <c r="AG85" s="176">
        <v>0</v>
      </c>
      <c r="AH85" s="176">
        <f t="shared" si="18"/>
        <v>0</v>
      </c>
      <c r="AI85" s="176">
        <v>0</v>
      </c>
      <c r="AJ85" s="176">
        <v>0</v>
      </c>
      <c r="AK85" s="108"/>
      <c r="AL85" s="65"/>
    </row>
    <row r="86" spans="1:38" s="66" customFormat="1" ht="13.2" customHeight="1">
      <c r="A86" s="112"/>
      <c r="B86" s="224" t="s">
        <v>136</v>
      </c>
      <c r="C86" s="176">
        <v>8</v>
      </c>
      <c r="D86" s="176">
        <f t="shared" si="12"/>
        <v>223</v>
      </c>
      <c r="E86" s="176">
        <v>64</v>
      </c>
      <c r="F86" s="176">
        <v>159</v>
      </c>
      <c r="G86" s="176">
        <f t="shared" si="13"/>
        <v>28</v>
      </c>
      <c r="H86" s="176">
        <v>4</v>
      </c>
      <c r="I86" s="176">
        <v>24</v>
      </c>
      <c r="J86" s="176">
        <f t="shared" si="14"/>
        <v>124</v>
      </c>
      <c r="K86" s="176">
        <v>23</v>
      </c>
      <c r="L86" s="176">
        <v>21</v>
      </c>
      <c r="M86" s="176">
        <v>19</v>
      </c>
      <c r="N86" s="176">
        <v>18</v>
      </c>
      <c r="O86" s="176">
        <v>22</v>
      </c>
      <c r="P86" s="176">
        <v>21</v>
      </c>
      <c r="Q86" s="112"/>
      <c r="R86" s="224" t="s">
        <v>136</v>
      </c>
      <c r="S86" s="176">
        <f t="shared" si="15"/>
        <v>2710</v>
      </c>
      <c r="T86" s="176">
        <f t="shared" si="16"/>
        <v>1393</v>
      </c>
      <c r="U86" s="176">
        <f t="shared" si="17"/>
        <v>1317</v>
      </c>
      <c r="V86" s="176">
        <v>261</v>
      </c>
      <c r="W86" s="176">
        <v>262</v>
      </c>
      <c r="X86" s="176">
        <v>274</v>
      </c>
      <c r="Y86" s="176">
        <v>239</v>
      </c>
      <c r="Z86" s="176">
        <v>200</v>
      </c>
      <c r="AA86" s="176">
        <v>197</v>
      </c>
      <c r="AB86" s="176">
        <v>202</v>
      </c>
      <c r="AC86" s="176">
        <v>195</v>
      </c>
      <c r="AD86" s="176">
        <v>225</v>
      </c>
      <c r="AE86" s="176">
        <v>233</v>
      </c>
      <c r="AF86" s="176">
        <v>231</v>
      </c>
      <c r="AG86" s="176">
        <v>191</v>
      </c>
      <c r="AH86" s="176">
        <f t="shared" si="18"/>
        <v>495</v>
      </c>
      <c r="AI86" s="176">
        <v>243</v>
      </c>
      <c r="AJ86" s="176">
        <v>252</v>
      </c>
      <c r="AK86" s="108"/>
      <c r="AL86" s="65"/>
    </row>
    <row r="87" spans="1:38" s="66" customFormat="1" ht="13.2" customHeight="1">
      <c r="A87" s="112"/>
      <c r="B87" s="224" t="s">
        <v>135</v>
      </c>
      <c r="C87" s="176">
        <v>0</v>
      </c>
      <c r="D87" s="176">
        <f t="shared" si="12"/>
        <v>0</v>
      </c>
      <c r="E87" s="176">
        <v>0</v>
      </c>
      <c r="F87" s="176">
        <v>0</v>
      </c>
      <c r="G87" s="176">
        <f t="shared" si="13"/>
        <v>0</v>
      </c>
      <c r="H87" s="176">
        <v>0</v>
      </c>
      <c r="I87" s="176">
        <v>0</v>
      </c>
      <c r="J87" s="176">
        <f t="shared" si="14"/>
        <v>0</v>
      </c>
      <c r="K87" s="176">
        <v>0</v>
      </c>
      <c r="L87" s="176">
        <v>0</v>
      </c>
      <c r="M87" s="176">
        <v>0</v>
      </c>
      <c r="N87" s="176">
        <v>0</v>
      </c>
      <c r="O87" s="176">
        <v>0</v>
      </c>
      <c r="P87" s="176">
        <v>0</v>
      </c>
      <c r="Q87" s="112"/>
      <c r="R87" s="224" t="s">
        <v>135</v>
      </c>
      <c r="S87" s="176">
        <f t="shared" si="15"/>
        <v>0</v>
      </c>
      <c r="T87" s="176">
        <f t="shared" si="16"/>
        <v>0</v>
      </c>
      <c r="U87" s="176">
        <f t="shared" si="17"/>
        <v>0</v>
      </c>
      <c r="V87" s="176">
        <v>0</v>
      </c>
      <c r="W87" s="176">
        <v>0</v>
      </c>
      <c r="X87" s="176">
        <v>0</v>
      </c>
      <c r="Y87" s="176">
        <v>0</v>
      </c>
      <c r="Z87" s="176">
        <v>0</v>
      </c>
      <c r="AA87" s="176">
        <v>0</v>
      </c>
      <c r="AB87" s="176">
        <v>0</v>
      </c>
      <c r="AC87" s="176">
        <v>0</v>
      </c>
      <c r="AD87" s="176">
        <v>0</v>
      </c>
      <c r="AE87" s="176">
        <v>0</v>
      </c>
      <c r="AF87" s="176">
        <v>0</v>
      </c>
      <c r="AG87" s="176">
        <v>0</v>
      </c>
      <c r="AH87" s="176">
        <f t="shared" si="18"/>
        <v>0</v>
      </c>
      <c r="AI87" s="176">
        <v>0</v>
      </c>
      <c r="AJ87" s="176">
        <v>0</v>
      </c>
      <c r="AK87" s="108"/>
      <c r="AL87" s="65"/>
    </row>
    <row r="88" spans="1:38" s="66" customFormat="1" ht="13.2" customHeight="1">
      <c r="A88" s="112" t="s">
        <v>97</v>
      </c>
      <c r="B88" s="224" t="s">
        <v>133</v>
      </c>
      <c r="C88" s="176">
        <v>0</v>
      </c>
      <c r="D88" s="176">
        <f t="shared" si="12"/>
        <v>0</v>
      </c>
      <c r="E88" s="176">
        <v>0</v>
      </c>
      <c r="F88" s="176">
        <v>0</v>
      </c>
      <c r="G88" s="176">
        <f t="shared" si="13"/>
        <v>0</v>
      </c>
      <c r="H88" s="176">
        <v>0</v>
      </c>
      <c r="I88" s="176">
        <v>0</v>
      </c>
      <c r="J88" s="176">
        <f t="shared" si="14"/>
        <v>0</v>
      </c>
      <c r="K88" s="176">
        <v>0</v>
      </c>
      <c r="L88" s="176">
        <v>0</v>
      </c>
      <c r="M88" s="176">
        <v>0</v>
      </c>
      <c r="N88" s="176">
        <v>0</v>
      </c>
      <c r="O88" s="176">
        <v>0</v>
      </c>
      <c r="P88" s="176">
        <v>0</v>
      </c>
      <c r="Q88" s="112" t="s">
        <v>97</v>
      </c>
      <c r="R88" s="224" t="s">
        <v>133</v>
      </c>
      <c r="S88" s="176">
        <f t="shared" si="15"/>
        <v>0</v>
      </c>
      <c r="T88" s="176">
        <f t="shared" si="16"/>
        <v>0</v>
      </c>
      <c r="U88" s="176">
        <f t="shared" si="17"/>
        <v>0</v>
      </c>
      <c r="V88" s="176">
        <v>0</v>
      </c>
      <c r="W88" s="176">
        <v>0</v>
      </c>
      <c r="X88" s="176">
        <v>0</v>
      </c>
      <c r="Y88" s="176">
        <v>0</v>
      </c>
      <c r="Z88" s="176">
        <v>0</v>
      </c>
      <c r="AA88" s="176">
        <v>0</v>
      </c>
      <c r="AB88" s="176">
        <v>0</v>
      </c>
      <c r="AC88" s="176">
        <v>0</v>
      </c>
      <c r="AD88" s="176">
        <v>0</v>
      </c>
      <c r="AE88" s="176">
        <v>0</v>
      </c>
      <c r="AF88" s="176">
        <v>0</v>
      </c>
      <c r="AG88" s="176">
        <v>0</v>
      </c>
      <c r="AH88" s="176">
        <f t="shared" si="18"/>
        <v>0</v>
      </c>
      <c r="AI88" s="176">
        <v>0</v>
      </c>
      <c r="AJ88" s="176">
        <v>0</v>
      </c>
      <c r="AK88" s="108"/>
      <c r="AL88" s="65"/>
    </row>
    <row r="89" spans="1:38" s="66" customFormat="1" ht="13.2" customHeight="1">
      <c r="A89" s="112"/>
      <c r="B89" s="224" t="s">
        <v>136</v>
      </c>
      <c r="C89" s="176">
        <v>5</v>
      </c>
      <c r="D89" s="176">
        <f t="shared" si="12"/>
        <v>104</v>
      </c>
      <c r="E89" s="176">
        <v>32</v>
      </c>
      <c r="F89" s="176">
        <v>72</v>
      </c>
      <c r="G89" s="176">
        <f t="shared" si="13"/>
        <v>15</v>
      </c>
      <c r="H89" s="176">
        <v>7</v>
      </c>
      <c r="I89" s="176">
        <v>8</v>
      </c>
      <c r="J89" s="176">
        <f t="shared" si="14"/>
        <v>54</v>
      </c>
      <c r="K89" s="176">
        <v>9</v>
      </c>
      <c r="L89" s="176">
        <v>9</v>
      </c>
      <c r="M89" s="176">
        <v>9</v>
      </c>
      <c r="N89" s="176">
        <v>11</v>
      </c>
      <c r="O89" s="176">
        <v>8</v>
      </c>
      <c r="P89" s="176">
        <v>8</v>
      </c>
      <c r="Q89" s="112"/>
      <c r="R89" s="224" t="s">
        <v>136</v>
      </c>
      <c r="S89" s="176">
        <f t="shared" si="15"/>
        <v>1042</v>
      </c>
      <c r="T89" s="176">
        <f t="shared" si="16"/>
        <v>534</v>
      </c>
      <c r="U89" s="176">
        <f t="shared" si="17"/>
        <v>508</v>
      </c>
      <c r="V89" s="176">
        <v>90</v>
      </c>
      <c r="W89" s="176">
        <v>89</v>
      </c>
      <c r="X89" s="176">
        <v>84</v>
      </c>
      <c r="Y89" s="176">
        <v>103</v>
      </c>
      <c r="Z89" s="176">
        <v>81</v>
      </c>
      <c r="AA89" s="176">
        <v>80</v>
      </c>
      <c r="AB89" s="176">
        <v>100</v>
      </c>
      <c r="AC89" s="176">
        <v>74</v>
      </c>
      <c r="AD89" s="176">
        <v>85</v>
      </c>
      <c r="AE89" s="176">
        <v>78</v>
      </c>
      <c r="AF89" s="176">
        <v>94</v>
      </c>
      <c r="AG89" s="176">
        <v>84</v>
      </c>
      <c r="AH89" s="176">
        <f t="shared" si="18"/>
        <v>187</v>
      </c>
      <c r="AI89" s="176">
        <v>99</v>
      </c>
      <c r="AJ89" s="176">
        <v>88</v>
      </c>
      <c r="AK89" s="108"/>
      <c r="AL89" s="65"/>
    </row>
    <row r="90" spans="1:38" s="66" customFormat="1" ht="13.2" customHeight="1">
      <c r="A90" s="112"/>
      <c r="B90" s="224" t="s">
        <v>135</v>
      </c>
      <c r="C90" s="176">
        <v>0</v>
      </c>
      <c r="D90" s="176">
        <f t="shared" si="12"/>
        <v>0</v>
      </c>
      <c r="E90" s="176">
        <v>0</v>
      </c>
      <c r="F90" s="176">
        <v>0</v>
      </c>
      <c r="G90" s="176">
        <f t="shared" si="13"/>
        <v>0</v>
      </c>
      <c r="H90" s="176">
        <v>0</v>
      </c>
      <c r="I90" s="176">
        <v>0</v>
      </c>
      <c r="J90" s="176">
        <f t="shared" si="14"/>
        <v>0</v>
      </c>
      <c r="K90" s="176">
        <v>0</v>
      </c>
      <c r="L90" s="176">
        <v>0</v>
      </c>
      <c r="M90" s="176">
        <v>0</v>
      </c>
      <c r="N90" s="176">
        <v>0</v>
      </c>
      <c r="O90" s="176">
        <v>0</v>
      </c>
      <c r="P90" s="176">
        <v>0</v>
      </c>
      <c r="Q90" s="112"/>
      <c r="R90" s="224" t="s">
        <v>135</v>
      </c>
      <c r="S90" s="176">
        <f t="shared" si="15"/>
        <v>0</v>
      </c>
      <c r="T90" s="176">
        <f t="shared" si="16"/>
        <v>0</v>
      </c>
      <c r="U90" s="176">
        <f t="shared" si="17"/>
        <v>0</v>
      </c>
      <c r="V90" s="176">
        <v>0</v>
      </c>
      <c r="W90" s="176">
        <v>0</v>
      </c>
      <c r="X90" s="176">
        <v>0</v>
      </c>
      <c r="Y90" s="176">
        <v>0</v>
      </c>
      <c r="Z90" s="176">
        <v>0</v>
      </c>
      <c r="AA90" s="176">
        <v>0</v>
      </c>
      <c r="AB90" s="176">
        <v>0</v>
      </c>
      <c r="AC90" s="176">
        <v>0</v>
      </c>
      <c r="AD90" s="176">
        <v>0</v>
      </c>
      <c r="AE90" s="176">
        <v>0</v>
      </c>
      <c r="AF90" s="176">
        <v>0</v>
      </c>
      <c r="AG90" s="176">
        <v>0</v>
      </c>
      <c r="AH90" s="176">
        <f t="shared" si="18"/>
        <v>0</v>
      </c>
      <c r="AI90" s="176">
        <v>0</v>
      </c>
      <c r="AJ90" s="176">
        <v>0</v>
      </c>
      <c r="AK90" s="108"/>
      <c r="AL90" s="65"/>
    </row>
    <row r="91" spans="1:38" s="66" customFormat="1" ht="13.2" customHeight="1">
      <c r="A91" s="112" t="s">
        <v>98</v>
      </c>
      <c r="B91" s="224" t="s">
        <v>133</v>
      </c>
      <c r="C91" s="176">
        <v>0</v>
      </c>
      <c r="D91" s="176">
        <f t="shared" si="12"/>
        <v>0</v>
      </c>
      <c r="E91" s="176">
        <v>0</v>
      </c>
      <c r="F91" s="176">
        <v>0</v>
      </c>
      <c r="G91" s="176">
        <f t="shared" si="13"/>
        <v>0</v>
      </c>
      <c r="H91" s="176">
        <v>0</v>
      </c>
      <c r="I91" s="176">
        <v>0</v>
      </c>
      <c r="J91" s="176">
        <f t="shared" si="14"/>
        <v>0</v>
      </c>
      <c r="K91" s="176">
        <v>0</v>
      </c>
      <c r="L91" s="176">
        <v>0</v>
      </c>
      <c r="M91" s="176">
        <v>0</v>
      </c>
      <c r="N91" s="176">
        <v>0</v>
      </c>
      <c r="O91" s="176">
        <v>0</v>
      </c>
      <c r="P91" s="176">
        <v>0</v>
      </c>
      <c r="Q91" s="112" t="s">
        <v>98</v>
      </c>
      <c r="R91" s="224" t="s">
        <v>133</v>
      </c>
      <c r="S91" s="176">
        <f t="shared" si="15"/>
        <v>0</v>
      </c>
      <c r="T91" s="176">
        <f t="shared" si="16"/>
        <v>0</v>
      </c>
      <c r="U91" s="176">
        <f t="shared" si="17"/>
        <v>0</v>
      </c>
      <c r="V91" s="176">
        <v>0</v>
      </c>
      <c r="W91" s="176">
        <v>0</v>
      </c>
      <c r="X91" s="176">
        <v>0</v>
      </c>
      <c r="Y91" s="176">
        <v>0</v>
      </c>
      <c r="Z91" s="176">
        <v>0</v>
      </c>
      <c r="AA91" s="176">
        <v>0</v>
      </c>
      <c r="AB91" s="176">
        <v>0</v>
      </c>
      <c r="AC91" s="176">
        <v>0</v>
      </c>
      <c r="AD91" s="176">
        <v>0</v>
      </c>
      <c r="AE91" s="176">
        <v>0</v>
      </c>
      <c r="AF91" s="176">
        <v>0</v>
      </c>
      <c r="AG91" s="176">
        <v>0</v>
      </c>
      <c r="AH91" s="176">
        <f t="shared" si="18"/>
        <v>0</v>
      </c>
      <c r="AI91" s="176">
        <v>0</v>
      </c>
      <c r="AJ91" s="176">
        <v>0</v>
      </c>
      <c r="AK91" s="108"/>
      <c r="AL91" s="65"/>
    </row>
    <row r="92" spans="1:38" s="66" customFormat="1" ht="13.2" customHeight="1">
      <c r="A92" s="112"/>
      <c r="B92" s="224" t="s">
        <v>136</v>
      </c>
      <c r="C92" s="176">
        <v>5</v>
      </c>
      <c r="D92" s="176">
        <f t="shared" si="12"/>
        <v>98</v>
      </c>
      <c r="E92" s="176">
        <v>36</v>
      </c>
      <c r="F92" s="176">
        <v>62</v>
      </c>
      <c r="G92" s="176">
        <f t="shared" si="13"/>
        <v>17</v>
      </c>
      <c r="H92" s="176">
        <v>1</v>
      </c>
      <c r="I92" s="176">
        <v>16</v>
      </c>
      <c r="J92" s="176">
        <f t="shared" si="14"/>
        <v>54</v>
      </c>
      <c r="K92" s="176">
        <v>9</v>
      </c>
      <c r="L92" s="176">
        <v>9</v>
      </c>
      <c r="M92" s="176">
        <v>8</v>
      </c>
      <c r="N92" s="176">
        <v>8</v>
      </c>
      <c r="O92" s="176">
        <v>11</v>
      </c>
      <c r="P92" s="176">
        <v>9</v>
      </c>
      <c r="Q92" s="112"/>
      <c r="R92" s="224" t="s">
        <v>136</v>
      </c>
      <c r="S92" s="176">
        <f t="shared" si="15"/>
        <v>1001</v>
      </c>
      <c r="T92" s="176">
        <f t="shared" si="16"/>
        <v>521</v>
      </c>
      <c r="U92" s="176">
        <f t="shared" si="17"/>
        <v>480</v>
      </c>
      <c r="V92" s="176">
        <v>88</v>
      </c>
      <c r="W92" s="176">
        <v>94</v>
      </c>
      <c r="X92" s="176">
        <v>101</v>
      </c>
      <c r="Y92" s="176">
        <v>79</v>
      </c>
      <c r="Z92" s="176">
        <v>75</v>
      </c>
      <c r="AA92" s="176">
        <v>77</v>
      </c>
      <c r="AB92" s="176">
        <v>71</v>
      </c>
      <c r="AC92" s="176">
        <v>70</v>
      </c>
      <c r="AD92" s="176">
        <v>88</v>
      </c>
      <c r="AE92" s="176">
        <v>80</v>
      </c>
      <c r="AF92" s="176">
        <v>98</v>
      </c>
      <c r="AG92" s="176">
        <v>80</v>
      </c>
      <c r="AH92" s="176">
        <f t="shared" si="18"/>
        <v>197</v>
      </c>
      <c r="AI92" s="176">
        <v>103</v>
      </c>
      <c r="AJ92" s="176">
        <v>94</v>
      </c>
      <c r="AK92" s="108"/>
      <c r="AL92" s="65"/>
    </row>
    <row r="93" spans="1:38" s="66" customFormat="1" ht="13.2" customHeight="1">
      <c r="A93" s="112"/>
      <c r="B93" s="224" t="s">
        <v>135</v>
      </c>
      <c r="C93" s="176">
        <v>0</v>
      </c>
      <c r="D93" s="176">
        <f t="shared" si="12"/>
        <v>0</v>
      </c>
      <c r="E93" s="176">
        <v>0</v>
      </c>
      <c r="F93" s="176">
        <v>0</v>
      </c>
      <c r="G93" s="176">
        <f t="shared" si="13"/>
        <v>0</v>
      </c>
      <c r="H93" s="176">
        <v>0</v>
      </c>
      <c r="I93" s="176">
        <v>0</v>
      </c>
      <c r="J93" s="176">
        <f t="shared" si="14"/>
        <v>0</v>
      </c>
      <c r="K93" s="176">
        <v>0</v>
      </c>
      <c r="L93" s="176">
        <v>0</v>
      </c>
      <c r="M93" s="176">
        <v>0</v>
      </c>
      <c r="N93" s="176">
        <v>0</v>
      </c>
      <c r="O93" s="176">
        <v>0</v>
      </c>
      <c r="P93" s="176">
        <v>0</v>
      </c>
      <c r="Q93" s="112"/>
      <c r="R93" s="224" t="s">
        <v>135</v>
      </c>
      <c r="S93" s="176">
        <f t="shared" si="15"/>
        <v>0</v>
      </c>
      <c r="T93" s="176">
        <f t="shared" si="16"/>
        <v>0</v>
      </c>
      <c r="U93" s="176">
        <f t="shared" si="17"/>
        <v>0</v>
      </c>
      <c r="V93" s="176">
        <v>0</v>
      </c>
      <c r="W93" s="176">
        <v>0</v>
      </c>
      <c r="X93" s="176">
        <v>0</v>
      </c>
      <c r="Y93" s="176">
        <v>0</v>
      </c>
      <c r="Z93" s="176">
        <v>0</v>
      </c>
      <c r="AA93" s="176">
        <v>0</v>
      </c>
      <c r="AB93" s="176">
        <v>0</v>
      </c>
      <c r="AC93" s="176">
        <v>0</v>
      </c>
      <c r="AD93" s="176">
        <v>0</v>
      </c>
      <c r="AE93" s="176">
        <v>0</v>
      </c>
      <c r="AF93" s="176">
        <v>0</v>
      </c>
      <c r="AG93" s="176">
        <v>0</v>
      </c>
      <c r="AH93" s="176">
        <f t="shared" si="18"/>
        <v>0</v>
      </c>
      <c r="AI93" s="176">
        <v>0</v>
      </c>
      <c r="AJ93" s="176">
        <v>0</v>
      </c>
      <c r="AK93" s="108"/>
      <c r="AL93" s="65"/>
    </row>
    <row r="94" spans="1:38" s="66" customFormat="1" ht="13.2" customHeight="1">
      <c r="A94" s="112" t="s">
        <v>76</v>
      </c>
      <c r="B94" s="224" t="s">
        <v>133</v>
      </c>
      <c r="C94" s="176">
        <v>0</v>
      </c>
      <c r="D94" s="176">
        <f t="shared" si="12"/>
        <v>0</v>
      </c>
      <c r="E94" s="176">
        <v>0</v>
      </c>
      <c r="F94" s="176">
        <v>0</v>
      </c>
      <c r="G94" s="176">
        <f t="shared" si="13"/>
        <v>0</v>
      </c>
      <c r="H94" s="176">
        <v>0</v>
      </c>
      <c r="I94" s="176">
        <v>0</v>
      </c>
      <c r="J94" s="176">
        <f t="shared" si="14"/>
        <v>0</v>
      </c>
      <c r="K94" s="176">
        <v>0</v>
      </c>
      <c r="L94" s="176">
        <v>0</v>
      </c>
      <c r="M94" s="176">
        <v>0</v>
      </c>
      <c r="N94" s="176">
        <v>0</v>
      </c>
      <c r="O94" s="176">
        <v>0</v>
      </c>
      <c r="P94" s="176">
        <v>0</v>
      </c>
      <c r="Q94" s="112" t="s">
        <v>76</v>
      </c>
      <c r="R94" s="224" t="s">
        <v>133</v>
      </c>
      <c r="S94" s="176">
        <f t="shared" si="15"/>
        <v>0</v>
      </c>
      <c r="T94" s="176">
        <f t="shared" si="16"/>
        <v>0</v>
      </c>
      <c r="U94" s="176">
        <f t="shared" si="17"/>
        <v>0</v>
      </c>
      <c r="V94" s="176">
        <v>0</v>
      </c>
      <c r="W94" s="176">
        <v>0</v>
      </c>
      <c r="X94" s="176">
        <v>0</v>
      </c>
      <c r="Y94" s="176">
        <v>0</v>
      </c>
      <c r="Z94" s="176">
        <v>0</v>
      </c>
      <c r="AA94" s="176">
        <v>0</v>
      </c>
      <c r="AB94" s="176">
        <v>0</v>
      </c>
      <c r="AC94" s="176">
        <v>0</v>
      </c>
      <c r="AD94" s="176">
        <v>0</v>
      </c>
      <c r="AE94" s="176">
        <v>0</v>
      </c>
      <c r="AF94" s="176">
        <v>0</v>
      </c>
      <c r="AG94" s="176">
        <v>0</v>
      </c>
      <c r="AH94" s="176">
        <f t="shared" si="18"/>
        <v>0</v>
      </c>
      <c r="AI94" s="176">
        <v>0</v>
      </c>
      <c r="AJ94" s="176">
        <v>0</v>
      </c>
      <c r="AK94" s="108"/>
      <c r="AL94" s="65"/>
    </row>
    <row r="95" spans="1:38" s="66" customFormat="1" ht="13.2" customHeight="1">
      <c r="A95" s="112"/>
      <c r="B95" s="224" t="s">
        <v>136</v>
      </c>
      <c r="C95" s="176">
        <v>10</v>
      </c>
      <c r="D95" s="176">
        <f t="shared" si="12"/>
        <v>124</v>
      </c>
      <c r="E95" s="176">
        <v>50</v>
      </c>
      <c r="F95" s="176">
        <v>74</v>
      </c>
      <c r="G95" s="176">
        <f t="shared" si="13"/>
        <v>26</v>
      </c>
      <c r="H95" s="176">
        <v>2</v>
      </c>
      <c r="I95" s="176">
        <v>24</v>
      </c>
      <c r="J95" s="176">
        <f t="shared" si="14"/>
        <v>62</v>
      </c>
      <c r="K95" s="176">
        <v>10</v>
      </c>
      <c r="L95" s="176">
        <v>10</v>
      </c>
      <c r="M95" s="176">
        <v>10</v>
      </c>
      <c r="N95" s="176">
        <v>10</v>
      </c>
      <c r="O95" s="176">
        <v>11</v>
      </c>
      <c r="P95" s="176">
        <v>11</v>
      </c>
      <c r="Q95" s="112"/>
      <c r="R95" s="224" t="s">
        <v>136</v>
      </c>
      <c r="S95" s="176">
        <f t="shared" si="15"/>
        <v>584</v>
      </c>
      <c r="T95" s="176">
        <f t="shared" si="16"/>
        <v>298</v>
      </c>
      <c r="U95" s="176">
        <f t="shared" si="17"/>
        <v>286</v>
      </c>
      <c r="V95" s="176">
        <v>55</v>
      </c>
      <c r="W95" s="176">
        <v>42</v>
      </c>
      <c r="X95" s="176">
        <v>48</v>
      </c>
      <c r="Y95" s="176">
        <v>34</v>
      </c>
      <c r="Z95" s="176">
        <v>37</v>
      </c>
      <c r="AA95" s="176">
        <v>53</v>
      </c>
      <c r="AB95" s="176">
        <v>44</v>
      </c>
      <c r="AC95" s="176">
        <v>28</v>
      </c>
      <c r="AD95" s="176">
        <v>54</v>
      </c>
      <c r="AE95" s="176">
        <v>66</v>
      </c>
      <c r="AF95" s="176">
        <v>60</v>
      </c>
      <c r="AG95" s="176">
        <v>63</v>
      </c>
      <c r="AH95" s="176">
        <f t="shared" si="18"/>
        <v>132</v>
      </c>
      <c r="AI95" s="176">
        <v>76</v>
      </c>
      <c r="AJ95" s="176">
        <v>56</v>
      </c>
      <c r="AK95" s="108"/>
      <c r="AL95" s="65"/>
    </row>
    <row r="96" spans="1:38" s="66" customFormat="1" ht="13.2" customHeight="1">
      <c r="A96" s="112"/>
      <c r="B96" s="224" t="s">
        <v>135</v>
      </c>
      <c r="C96" s="176">
        <v>0</v>
      </c>
      <c r="D96" s="176">
        <f t="shared" si="12"/>
        <v>0</v>
      </c>
      <c r="E96" s="176">
        <v>0</v>
      </c>
      <c r="F96" s="176">
        <v>0</v>
      </c>
      <c r="G96" s="176">
        <f t="shared" si="13"/>
        <v>0</v>
      </c>
      <c r="H96" s="176">
        <v>0</v>
      </c>
      <c r="I96" s="176">
        <v>0</v>
      </c>
      <c r="J96" s="176">
        <f t="shared" si="14"/>
        <v>0</v>
      </c>
      <c r="K96" s="176">
        <v>0</v>
      </c>
      <c r="L96" s="176">
        <v>0</v>
      </c>
      <c r="M96" s="176">
        <v>0</v>
      </c>
      <c r="N96" s="176">
        <v>0</v>
      </c>
      <c r="O96" s="176">
        <v>0</v>
      </c>
      <c r="P96" s="176">
        <v>0</v>
      </c>
      <c r="Q96" s="112"/>
      <c r="R96" s="224" t="s">
        <v>135</v>
      </c>
      <c r="S96" s="176">
        <f t="shared" si="15"/>
        <v>0</v>
      </c>
      <c r="T96" s="176">
        <f t="shared" si="16"/>
        <v>0</v>
      </c>
      <c r="U96" s="176">
        <f t="shared" si="17"/>
        <v>0</v>
      </c>
      <c r="V96" s="176">
        <v>0</v>
      </c>
      <c r="W96" s="176">
        <v>0</v>
      </c>
      <c r="X96" s="176">
        <v>0</v>
      </c>
      <c r="Y96" s="176">
        <v>0</v>
      </c>
      <c r="Z96" s="176">
        <v>0</v>
      </c>
      <c r="AA96" s="176">
        <v>0</v>
      </c>
      <c r="AB96" s="176">
        <v>0</v>
      </c>
      <c r="AC96" s="176">
        <v>0</v>
      </c>
      <c r="AD96" s="176">
        <v>0</v>
      </c>
      <c r="AE96" s="176">
        <v>0</v>
      </c>
      <c r="AF96" s="176">
        <v>0</v>
      </c>
      <c r="AG96" s="176">
        <v>0</v>
      </c>
      <c r="AH96" s="176">
        <f t="shared" si="18"/>
        <v>0</v>
      </c>
      <c r="AI96" s="176">
        <v>0</v>
      </c>
      <c r="AJ96" s="176">
        <v>0</v>
      </c>
      <c r="AK96" s="108"/>
      <c r="AL96" s="65"/>
    </row>
    <row r="97" spans="1:38" s="66" customFormat="1" ht="13.2" customHeight="1">
      <c r="A97" s="112" t="s">
        <v>99</v>
      </c>
      <c r="B97" s="224" t="s">
        <v>133</v>
      </c>
      <c r="C97" s="176">
        <v>0</v>
      </c>
      <c r="D97" s="176">
        <f t="shared" si="12"/>
        <v>0</v>
      </c>
      <c r="E97" s="176">
        <v>0</v>
      </c>
      <c r="F97" s="176">
        <v>0</v>
      </c>
      <c r="G97" s="176">
        <f t="shared" si="13"/>
        <v>0</v>
      </c>
      <c r="H97" s="176">
        <v>0</v>
      </c>
      <c r="I97" s="176">
        <v>0</v>
      </c>
      <c r="J97" s="176">
        <f t="shared" si="14"/>
        <v>0</v>
      </c>
      <c r="K97" s="176">
        <v>0</v>
      </c>
      <c r="L97" s="176">
        <v>0</v>
      </c>
      <c r="M97" s="176">
        <v>0</v>
      </c>
      <c r="N97" s="176">
        <v>0</v>
      </c>
      <c r="O97" s="176">
        <v>0</v>
      </c>
      <c r="P97" s="176">
        <v>0</v>
      </c>
      <c r="Q97" s="112" t="s">
        <v>99</v>
      </c>
      <c r="R97" s="224" t="s">
        <v>133</v>
      </c>
      <c r="S97" s="176">
        <f t="shared" si="15"/>
        <v>0</v>
      </c>
      <c r="T97" s="176">
        <f t="shared" si="16"/>
        <v>0</v>
      </c>
      <c r="U97" s="176">
        <f t="shared" si="17"/>
        <v>0</v>
      </c>
      <c r="V97" s="176">
        <v>0</v>
      </c>
      <c r="W97" s="176">
        <v>0</v>
      </c>
      <c r="X97" s="176">
        <v>0</v>
      </c>
      <c r="Y97" s="176">
        <v>0</v>
      </c>
      <c r="Z97" s="176">
        <v>0</v>
      </c>
      <c r="AA97" s="176">
        <v>0</v>
      </c>
      <c r="AB97" s="176">
        <v>0</v>
      </c>
      <c r="AC97" s="176">
        <v>0</v>
      </c>
      <c r="AD97" s="176">
        <v>0</v>
      </c>
      <c r="AE97" s="176">
        <v>0</v>
      </c>
      <c r="AF97" s="176">
        <v>0</v>
      </c>
      <c r="AG97" s="176">
        <v>0</v>
      </c>
      <c r="AH97" s="176">
        <f t="shared" si="18"/>
        <v>0</v>
      </c>
      <c r="AI97" s="176">
        <v>0</v>
      </c>
      <c r="AJ97" s="176">
        <v>0</v>
      </c>
      <c r="AK97" s="108"/>
      <c r="AL97" s="65"/>
    </row>
    <row r="98" spans="1:38" s="66" customFormat="1" ht="13.2" customHeight="1">
      <c r="A98" s="112"/>
      <c r="B98" s="224" t="s">
        <v>136</v>
      </c>
      <c r="C98" s="176">
        <v>5</v>
      </c>
      <c r="D98" s="176">
        <f t="shared" si="12"/>
        <v>67</v>
      </c>
      <c r="E98" s="176">
        <v>25</v>
      </c>
      <c r="F98" s="176">
        <v>42</v>
      </c>
      <c r="G98" s="176">
        <f t="shared" si="13"/>
        <v>13</v>
      </c>
      <c r="H98" s="176">
        <v>1</v>
      </c>
      <c r="I98" s="176">
        <v>12</v>
      </c>
      <c r="J98" s="176">
        <f t="shared" si="14"/>
        <v>36</v>
      </c>
      <c r="K98" s="176">
        <v>6</v>
      </c>
      <c r="L98" s="176">
        <v>6</v>
      </c>
      <c r="M98" s="176">
        <v>6</v>
      </c>
      <c r="N98" s="176">
        <v>6</v>
      </c>
      <c r="O98" s="176">
        <v>6</v>
      </c>
      <c r="P98" s="176">
        <v>6</v>
      </c>
      <c r="Q98" s="112"/>
      <c r="R98" s="224" t="s">
        <v>136</v>
      </c>
      <c r="S98" s="176">
        <f t="shared" si="15"/>
        <v>458</v>
      </c>
      <c r="T98" s="176">
        <f t="shared" si="16"/>
        <v>235</v>
      </c>
      <c r="U98" s="176">
        <f t="shared" si="17"/>
        <v>223</v>
      </c>
      <c r="V98" s="176">
        <v>43</v>
      </c>
      <c r="W98" s="176">
        <v>42</v>
      </c>
      <c r="X98" s="176">
        <v>42</v>
      </c>
      <c r="Y98" s="176">
        <v>35</v>
      </c>
      <c r="Z98" s="176">
        <v>28</v>
      </c>
      <c r="AA98" s="176">
        <v>34</v>
      </c>
      <c r="AB98" s="176">
        <v>33</v>
      </c>
      <c r="AC98" s="176">
        <v>41</v>
      </c>
      <c r="AD98" s="176">
        <v>44</v>
      </c>
      <c r="AE98" s="176">
        <v>34</v>
      </c>
      <c r="AF98" s="176">
        <v>45</v>
      </c>
      <c r="AG98" s="176">
        <v>37</v>
      </c>
      <c r="AH98" s="176">
        <f t="shared" si="18"/>
        <v>77</v>
      </c>
      <c r="AI98" s="176">
        <v>39</v>
      </c>
      <c r="AJ98" s="176">
        <v>38</v>
      </c>
      <c r="AK98" s="108"/>
      <c r="AL98" s="65"/>
    </row>
    <row r="99" spans="1:38" s="66" customFormat="1" ht="13.2" customHeight="1">
      <c r="A99" s="112"/>
      <c r="B99" s="224" t="s">
        <v>135</v>
      </c>
      <c r="C99" s="176">
        <v>0</v>
      </c>
      <c r="D99" s="176">
        <f t="shared" si="12"/>
        <v>0</v>
      </c>
      <c r="E99" s="176">
        <v>0</v>
      </c>
      <c r="F99" s="176">
        <v>0</v>
      </c>
      <c r="G99" s="176">
        <f t="shared" si="13"/>
        <v>0</v>
      </c>
      <c r="H99" s="176">
        <v>0</v>
      </c>
      <c r="I99" s="176">
        <v>0</v>
      </c>
      <c r="J99" s="176">
        <f t="shared" si="14"/>
        <v>0</v>
      </c>
      <c r="K99" s="176">
        <v>0</v>
      </c>
      <c r="L99" s="176">
        <v>0</v>
      </c>
      <c r="M99" s="176">
        <v>0</v>
      </c>
      <c r="N99" s="176">
        <v>0</v>
      </c>
      <c r="O99" s="176">
        <v>0</v>
      </c>
      <c r="P99" s="176">
        <v>0</v>
      </c>
      <c r="Q99" s="112"/>
      <c r="R99" s="224" t="s">
        <v>135</v>
      </c>
      <c r="S99" s="176">
        <f t="shared" si="15"/>
        <v>0</v>
      </c>
      <c r="T99" s="176">
        <f t="shared" si="16"/>
        <v>0</v>
      </c>
      <c r="U99" s="176">
        <f t="shared" si="17"/>
        <v>0</v>
      </c>
      <c r="V99" s="176">
        <v>0</v>
      </c>
      <c r="W99" s="176">
        <v>0</v>
      </c>
      <c r="X99" s="176">
        <v>0</v>
      </c>
      <c r="Y99" s="176">
        <v>0</v>
      </c>
      <c r="Z99" s="176">
        <v>0</v>
      </c>
      <c r="AA99" s="176">
        <v>0</v>
      </c>
      <c r="AB99" s="176">
        <v>0</v>
      </c>
      <c r="AC99" s="176">
        <v>0</v>
      </c>
      <c r="AD99" s="176">
        <v>0</v>
      </c>
      <c r="AE99" s="176">
        <v>0</v>
      </c>
      <c r="AF99" s="176">
        <v>0</v>
      </c>
      <c r="AG99" s="176">
        <v>0</v>
      </c>
      <c r="AH99" s="176">
        <f t="shared" si="18"/>
        <v>0</v>
      </c>
      <c r="AI99" s="176">
        <v>0</v>
      </c>
      <c r="AJ99" s="176">
        <v>0</v>
      </c>
      <c r="AK99" s="108"/>
      <c r="AL99" s="65"/>
    </row>
    <row r="100" spans="1:38" s="66" customFormat="1" ht="13.2" customHeight="1">
      <c r="A100" s="112" t="s">
        <v>77</v>
      </c>
      <c r="B100" s="224" t="s">
        <v>133</v>
      </c>
      <c r="C100" s="176">
        <v>0</v>
      </c>
      <c r="D100" s="176">
        <f t="shared" si="12"/>
        <v>0</v>
      </c>
      <c r="E100" s="176">
        <v>0</v>
      </c>
      <c r="F100" s="176">
        <v>0</v>
      </c>
      <c r="G100" s="176">
        <f t="shared" si="13"/>
        <v>0</v>
      </c>
      <c r="H100" s="176">
        <v>0</v>
      </c>
      <c r="I100" s="176">
        <v>0</v>
      </c>
      <c r="J100" s="176">
        <f t="shared" si="14"/>
        <v>0</v>
      </c>
      <c r="K100" s="176">
        <v>0</v>
      </c>
      <c r="L100" s="176">
        <v>0</v>
      </c>
      <c r="M100" s="176">
        <v>0</v>
      </c>
      <c r="N100" s="176">
        <v>0</v>
      </c>
      <c r="O100" s="176">
        <v>0</v>
      </c>
      <c r="P100" s="176">
        <v>0</v>
      </c>
      <c r="Q100" s="112" t="s">
        <v>77</v>
      </c>
      <c r="R100" s="224" t="s">
        <v>133</v>
      </c>
      <c r="S100" s="176">
        <f t="shared" si="15"/>
        <v>0</v>
      </c>
      <c r="T100" s="176">
        <f t="shared" si="16"/>
        <v>0</v>
      </c>
      <c r="U100" s="176">
        <f t="shared" si="17"/>
        <v>0</v>
      </c>
      <c r="V100" s="176">
        <v>0</v>
      </c>
      <c r="W100" s="176">
        <v>0</v>
      </c>
      <c r="X100" s="176">
        <v>0</v>
      </c>
      <c r="Y100" s="176">
        <v>0</v>
      </c>
      <c r="Z100" s="176">
        <v>0</v>
      </c>
      <c r="AA100" s="176">
        <v>0</v>
      </c>
      <c r="AB100" s="176">
        <v>0</v>
      </c>
      <c r="AC100" s="176">
        <v>0</v>
      </c>
      <c r="AD100" s="176">
        <v>0</v>
      </c>
      <c r="AE100" s="176">
        <v>0</v>
      </c>
      <c r="AF100" s="176">
        <v>0</v>
      </c>
      <c r="AG100" s="176">
        <v>0</v>
      </c>
      <c r="AH100" s="176">
        <f t="shared" si="18"/>
        <v>0</v>
      </c>
      <c r="AI100" s="176">
        <v>0</v>
      </c>
      <c r="AJ100" s="176">
        <v>0</v>
      </c>
      <c r="AK100" s="108"/>
      <c r="AL100" s="65"/>
    </row>
    <row r="101" spans="1:38" s="66" customFormat="1" ht="13.2" customHeight="1">
      <c r="A101" s="112"/>
      <c r="B101" s="224" t="s">
        <v>136</v>
      </c>
      <c r="C101" s="176">
        <v>6</v>
      </c>
      <c r="D101" s="176">
        <f t="shared" si="12"/>
        <v>84</v>
      </c>
      <c r="E101" s="176">
        <v>35</v>
      </c>
      <c r="F101" s="176">
        <v>49</v>
      </c>
      <c r="G101" s="176">
        <f t="shared" si="13"/>
        <v>17</v>
      </c>
      <c r="H101" s="176">
        <v>1</v>
      </c>
      <c r="I101" s="176">
        <v>16</v>
      </c>
      <c r="J101" s="176">
        <f t="shared" si="14"/>
        <v>41</v>
      </c>
      <c r="K101" s="176">
        <v>7</v>
      </c>
      <c r="L101" s="176">
        <v>7</v>
      </c>
      <c r="M101" s="176">
        <v>7</v>
      </c>
      <c r="N101" s="176">
        <v>7</v>
      </c>
      <c r="O101" s="176">
        <v>7</v>
      </c>
      <c r="P101" s="176">
        <v>6</v>
      </c>
      <c r="Q101" s="112"/>
      <c r="R101" s="224" t="s">
        <v>136</v>
      </c>
      <c r="S101" s="176">
        <f t="shared" si="15"/>
        <v>276</v>
      </c>
      <c r="T101" s="176">
        <f t="shared" si="16"/>
        <v>142</v>
      </c>
      <c r="U101" s="176">
        <f t="shared" si="17"/>
        <v>134</v>
      </c>
      <c r="V101" s="176">
        <v>15</v>
      </c>
      <c r="W101" s="176">
        <v>23</v>
      </c>
      <c r="X101" s="176">
        <v>32</v>
      </c>
      <c r="Y101" s="176">
        <v>26</v>
      </c>
      <c r="Z101" s="176">
        <v>19</v>
      </c>
      <c r="AA101" s="176">
        <v>23</v>
      </c>
      <c r="AB101" s="176">
        <v>23</v>
      </c>
      <c r="AC101" s="176">
        <v>22</v>
      </c>
      <c r="AD101" s="176">
        <v>27</v>
      </c>
      <c r="AE101" s="176">
        <v>20</v>
      </c>
      <c r="AF101" s="176">
        <v>26</v>
      </c>
      <c r="AG101" s="176">
        <v>20</v>
      </c>
      <c r="AH101" s="176">
        <f t="shared" si="18"/>
        <v>63</v>
      </c>
      <c r="AI101" s="176">
        <v>35</v>
      </c>
      <c r="AJ101" s="176">
        <v>28</v>
      </c>
      <c r="AK101" s="108"/>
      <c r="AL101" s="65"/>
    </row>
    <row r="102" spans="1:38" s="66" customFormat="1" ht="13.2" customHeight="1">
      <c r="A102" s="112"/>
      <c r="B102" s="224" t="s">
        <v>135</v>
      </c>
      <c r="C102" s="176">
        <v>0</v>
      </c>
      <c r="D102" s="176">
        <f t="shared" si="12"/>
        <v>0</v>
      </c>
      <c r="E102" s="176">
        <v>0</v>
      </c>
      <c r="F102" s="176">
        <v>0</v>
      </c>
      <c r="G102" s="176">
        <f t="shared" si="13"/>
        <v>0</v>
      </c>
      <c r="H102" s="176">
        <v>0</v>
      </c>
      <c r="I102" s="176">
        <v>0</v>
      </c>
      <c r="J102" s="176">
        <f t="shared" si="14"/>
        <v>0</v>
      </c>
      <c r="K102" s="176">
        <v>0</v>
      </c>
      <c r="L102" s="176">
        <v>0</v>
      </c>
      <c r="M102" s="176">
        <v>0</v>
      </c>
      <c r="N102" s="176">
        <v>0</v>
      </c>
      <c r="O102" s="176">
        <v>0</v>
      </c>
      <c r="P102" s="176">
        <v>0</v>
      </c>
      <c r="Q102" s="112"/>
      <c r="R102" s="224" t="s">
        <v>135</v>
      </c>
      <c r="S102" s="176">
        <f t="shared" si="15"/>
        <v>0</v>
      </c>
      <c r="T102" s="176">
        <f t="shared" si="16"/>
        <v>0</v>
      </c>
      <c r="U102" s="176">
        <f t="shared" si="17"/>
        <v>0</v>
      </c>
      <c r="V102" s="176">
        <v>0</v>
      </c>
      <c r="W102" s="176">
        <v>0</v>
      </c>
      <c r="X102" s="176">
        <v>0</v>
      </c>
      <c r="Y102" s="176">
        <v>0</v>
      </c>
      <c r="Z102" s="176">
        <v>0</v>
      </c>
      <c r="AA102" s="176">
        <v>0</v>
      </c>
      <c r="AB102" s="176">
        <v>0</v>
      </c>
      <c r="AC102" s="176">
        <v>0</v>
      </c>
      <c r="AD102" s="176">
        <v>0</v>
      </c>
      <c r="AE102" s="176">
        <v>0</v>
      </c>
      <c r="AF102" s="176">
        <v>0</v>
      </c>
      <c r="AG102" s="176">
        <v>0</v>
      </c>
      <c r="AH102" s="176">
        <f t="shared" si="18"/>
        <v>0</v>
      </c>
      <c r="AI102" s="176">
        <v>0</v>
      </c>
      <c r="AJ102" s="176">
        <v>0</v>
      </c>
      <c r="AK102" s="108"/>
      <c r="AL102" s="65"/>
    </row>
    <row r="103" spans="1:38" s="66" customFormat="1" ht="13.2" customHeight="1">
      <c r="A103" s="112" t="s">
        <v>100</v>
      </c>
      <c r="B103" s="224" t="s">
        <v>133</v>
      </c>
      <c r="C103" s="176">
        <v>0</v>
      </c>
      <c r="D103" s="176">
        <f t="shared" si="12"/>
        <v>0</v>
      </c>
      <c r="E103" s="176">
        <v>0</v>
      </c>
      <c r="F103" s="176">
        <v>0</v>
      </c>
      <c r="G103" s="176">
        <f t="shared" si="13"/>
        <v>0</v>
      </c>
      <c r="H103" s="176">
        <v>0</v>
      </c>
      <c r="I103" s="176">
        <v>0</v>
      </c>
      <c r="J103" s="176">
        <f t="shared" si="14"/>
        <v>0</v>
      </c>
      <c r="K103" s="176">
        <v>0</v>
      </c>
      <c r="L103" s="176">
        <v>0</v>
      </c>
      <c r="M103" s="176">
        <v>0</v>
      </c>
      <c r="N103" s="176">
        <v>0</v>
      </c>
      <c r="O103" s="176">
        <v>0</v>
      </c>
      <c r="P103" s="176">
        <v>0</v>
      </c>
      <c r="Q103" s="112" t="s">
        <v>100</v>
      </c>
      <c r="R103" s="224" t="s">
        <v>133</v>
      </c>
      <c r="S103" s="176">
        <f t="shared" si="15"/>
        <v>0</v>
      </c>
      <c r="T103" s="176">
        <f t="shared" si="16"/>
        <v>0</v>
      </c>
      <c r="U103" s="176">
        <f t="shared" si="17"/>
        <v>0</v>
      </c>
      <c r="V103" s="176">
        <v>0</v>
      </c>
      <c r="W103" s="176">
        <v>0</v>
      </c>
      <c r="X103" s="176">
        <v>0</v>
      </c>
      <c r="Y103" s="176">
        <v>0</v>
      </c>
      <c r="Z103" s="176">
        <v>0</v>
      </c>
      <c r="AA103" s="176">
        <v>0</v>
      </c>
      <c r="AB103" s="176">
        <v>0</v>
      </c>
      <c r="AC103" s="176">
        <v>0</v>
      </c>
      <c r="AD103" s="176">
        <v>0</v>
      </c>
      <c r="AE103" s="176">
        <v>0</v>
      </c>
      <c r="AF103" s="176">
        <v>0</v>
      </c>
      <c r="AG103" s="176">
        <v>0</v>
      </c>
      <c r="AH103" s="176">
        <f t="shared" si="18"/>
        <v>0</v>
      </c>
      <c r="AI103" s="176">
        <v>0</v>
      </c>
      <c r="AJ103" s="176">
        <v>0</v>
      </c>
      <c r="AK103" s="108"/>
      <c r="AL103" s="65"/>
    </row>
    <row r="104" spans="1:38" s="66" customFormat="1" ht="13.2" customHeight="1">
      <c r="A104" s="112"/>
      <c r="B104" s="224" t="s">
        <v>136</v>
      </c>
      <c r="C104" s="176">
        <v>5</v>
      </c>
      <c r="D104" s="176">
        <f t="shared" si="12"/>
        <v>159</v>
      </c>
      <c r="E104" s="176">
        <v>47</v>
      </c>
      <c r="F104" s="176">
        <v>112</v>
      </c>
      <c r="G104" s="176">
        <f t="shared" si="13"/>
        <v>17</v>
      </c>
      <c r="H104" s="176">
        <v>3</v>
      </c>
      <c r="I104" s="176">
        <v>14</v>
      </c>
      <c r="J104" s="176">
        <f t="shared" si="14"/>
        <v>83</v>
      </c>
      <c r="K104" s="176">
        <v>15</v>
      </c>
      <c r="L104" s="176">
        <v>15</v>
      </c>
      <c r="M104" s="176">
        <v>13</v>
      </c>
      <c r="N104" s="176">
        <v>12</v>
      </c>
      <c r="O104" s="176">
        <v>15</v>
      </c>
      <c r="P104" s="176">
        <v>13</v>
      </c>
      <c r="Q104" s="112"/>
      <c r="R104" s="224" t="s">
        <v>136</v>
      </c>
      <c r="S104" s="176">
        <f t="shared" si="15"/>
        <v>1915</v>
      </c>
      <c r="T104" s="176">
        <f t="shared" si="16"/>
        <v>1019</v>
      </c>
      <c r="U104" s="176">
        <f t="shared" si="17"/>
        <v>896</v>
      </c>
      <c r="V104" s="176">
        <v>199</v>
      </c>
      <c r="W104" s="176">
        <v>152</v>
      </c>
      <c r="X104" s="176">
        <v>198</v>
      </c>
      <c r="Y104" s="176">
        <v>167</v>
      </c>
      <c r="Z104" s="176">
        <v>138</v>
      </c>
      <c r="AA104" s="176">
        <v>136</v>
      </c>
      <c r="AB104" s="176">
        <v>141</v>
      </c>
      <c r="AC104" s="176">
        <v>148</v>
      </c>
      <c r="AD104" s="176">
        <v>161</v>
      </c>
      <c r="AE104" s="176">
        <v>149</v>
      </c>
      <c r="AF104" s="176">
        <v>182</v>
      </c>
      <c r="AG104" s="176">
        <v>144</v>
      </c>
      <c r="AH104" s="176">
        <f t="shared" si="18"/>
        <v>345</v>
      </c>
      <c r="AI104" s="176">
        <v>187</v>
      </c>
      <c r="AJ104" s="176">
        <v>158</v>
      </c>
      <c r="AK104" s="108"/>
      <c r="AL104" s="65"/>
    </row>
    <row r="105" spans="1:38" s="66" customFormat="1" ht="13.2" customHeight="1">
      <c r="A105" s="112"/>
      <c r="B105" s="224" t="s">
        <v>135</v>
      </c>
      <c r="C105" s="176">
        <v>0</v>
      </c>
      <c r="D105" s="176">
        <f t="shared" si="12"/>
        <v>0</v>
      </c>
      <c r="E105" s="176">
        <v>0</v>
      </c>
      <c r="F105" s="176">
        <v>0</v>
      </c>
      <c r="G105" s="176">
        <f t="shared" si="13"/>
        <v>0</v>
      </c>
      <c r="H105" s="176">
        <v>0</v>
      </c>
      <c r="I105" s="176">
        <v>0</v>
      </c>
      <c r="J105" s="176">
        <f t="shared" si="14"/>
        <v>0</v>
      </c>
      <c r="K105" s="176">
        <v>0</v>
      </c>
      <c r="L105" s="176">
        <v>0</v>
      </c>
      <c r="M105" s="176">
        <v>0</v>
      </c>
      <c r="N105" s="176">
        <v>0</v>
      </c>
      <c r="O105" s="176">
        <v>0</v>
      </c>
      <c r="P105" s="176">
        <v>0</v>
      </c>
      <c r="Q105" s="112"/>
      <c r="R105" s="224" t="s">
        <v>135</v>
      </c>
      <c r="S105" s="176">
        <f t="shared" si="15"/>
        <v>0</v>
      </c>
      <c r="T105" s="176">
        <f t="shared" si="16"/>
        <v>0</v>
      </c>
      <c r="U105" s="176">
        <f t="shared" si="17"/>
        <v>0</v>
      </c>
      <c r="V105" s="176">
        <v>0</v>
      </c>
      <c r="W105" s="176">
        <v>0</v>
      </c>
      <c r="X105" s="176">
        <v>0</v>
      </c>
      <c r="Y105" s="176">
        <v>0</v>
      </c>
      <c r="Z105" s="176">
        <v>0</v>
      </c>
      <c r="AA105" s="176">
        <v>0</v>
      </c>
      <c r="AB105" s="176">
        <v>0</v>
      </c>
      <c r="AC105" s="176">
        <v>0</v>
      </c>
      <c r="AD105" s="176">
        <v>0</v>
      </c>
      <c r="AE105" s="176">
        <v>0</v>
      </c>
      <c r="AF105" s="176">
        <v>0</v>
      </c>
      <c r="AG105" s="176">
        <v>0</v>
      </c>
      <c r="AH105" s="176">
        <f t="shared" si="18"/>
        <v>0</v>
      </c>
      <c r="AI105" s="176">
        <v>0</v>
      </c>
      <c r="AJ105" s="176">
        <v>0</v>
      </c>
      <c r="AK105" s="108"/>
      <c r="AL105" s="65"/>
    </row>
    <row r="106" spans="1:38" s="66" customFormat="1" ht="13.2" customHeight="1">
      <c r="A106" s="112" t="s">
        <v>78</v>
      </c>
      <c r="B106" s="224" t="s">
        <v>133</v>
      </c>
      <c r="C106" s="176">
        <v>0</v>
      </c>
      <c r="D106" s="176">
        <f t="shared" si="12"/>
        <v>0</v>
      </c>
      <c r="E106" s="176">
        <v>0</v>
      </c>
      <c r="F106" s="176">
        <v>0</v>
      </c>
      <c r="G106" s="176">
        <f t="shared" si="13"/>
        <v>0</v>
      </c>
      <c r="H106" s="176">
        <v>0</v>
      </c>
      <c r="I106" s="176">
        <v>0</v>
      </c>
      <c r="J106" s="176">
        <f t="shared" si="14"/>
        <v>0</v>
      </c>
      <c r="K106" s="176">
        <v>0</v>
      </c>
      <c r="L106" s="176">
        <v>0</v>
      </c>
      <c r="M106" s="176">
        <v>0</v>
      </c>
      <c r="N106" s="176">
        <v>0</v>
      </c>
      <c r="O106" s="176">
        <v>0</v>
      </c>
      <c r="P106" s="176">
        <v>0</v>
      </c>
      <c r="Q106" s="112" t="s">
        <v>78</v>
      </c>
      <c r="R106" s="224" t="s">
        <v>133</v>
      </c>
      <c r="S106" s="176">
        <f t="shared" si="15"/>
        <v>0</v>
      </c>
      <c r="T106" s="176">
        <f t="shared" si="16"/>
        <v>0</v>
      </c>
      <c r="U106" s="176">
        <f t="shared" si="17"/>
        <v>0</v>
      </c>
      <c r="V106" s="176">
        <v>0</v>
      </c>
      <c r="W106" s="176">
        <v>0</v>
      </c>
      <c r="X106" s="176">
        <v>0</v>
      </c>
      <c r="Y106" s="176">
        <v>0</v>
      </c>
      <c r="Z106" s="176">
        <v>0</v>
      </c>
      <c r="AA106" s="176">
        <v>0</v>
      </c>
      <c r="AB106" s="176">
        <v>0</v>
      </c>
      <c r="AC106" s="176">
        <v>0</v>
      </c>
      <c r="AD106" s="176">
        <v>0</v>
      </c>
      <c r="AE106" s="176">
        <v>0</v>
      </c>
      <c r="AF106" s="176">
        <v>0</v>
      </c>
      <c r="AG106" s="176">
        <v>0</v>
      </c>
      <c r="AH106" s="176">
        <f t="shared" si="18"/>
        <v>0</v>
      </c>
      <c r="AI106" s="176">
        <v>0</v>
      </c>
      <c r="AJ106" s="176">
        <v>0</v>
      </c>
      <c r="AK106" s="108"/>
      <c r="AL106" s="65"/>
    </row>
    <row r="107" spans="1:38" s="66" customFormat="1" ht="13.2" customHeight="1">
      <c r="A107" s="112"/>
      <c r="B107" s="224" t="s">
        <v>136</v>
      </c>
      <c r="C107" s="176">
        <v>7</v>
      </c>
      <c r="D107" s="176">
        <f t="shared" si="12"/>
        <v>196</v>
      </c>
      <c r="E107" s="176">
        <v>59</v>
      </c>
      <c r="F107" s="176">
        <v>137</v>
      </c>
      <c r="G107" s="176">
        <f t="shared" si="13"/>
        <v>21</v>
      </c>
      <c r="H107" s="176">
        <v>1</v>
      </c>
      <c r="I107" s="176">
        <v>20</v>
      </c>
      <c r="J107" s="176">
        <f t="shared" si="14"/>
        <v>112</v>
      </c>
      <c r="K107" s="176">
        <v>22</v>
      </c>
      <c r="L107" s="176">
        <v>20</v>
      </c>
      <c r="M107" s="176">
        <v>17</v>
      </c>
      <c r="N107" s="176">
        <v>16</v>
      </c>
      <c r="O107" s="176">
        <v>17</v>
      </c>
      <c r="P107" s="176">
        <v>20</v>
      </c>
      <c r="Q107" s="112"/>
      <c r="R107" s="224" t="s">
        <v>136</v>
      </c>
      <c r="S107" s="176">
        <f t="shared" si="15"/>
        <v>2617</v>
      </c>
      <c r="T107" s="176">
        <f t="shared" si="16"/>
        <v>1337</v>
      </c>
      <c r="U107" s="176">
        <f t="shared" si="17"/>
        <v>1280</v>
      </c>
      <c r="V107" s="176">
        <v>262</v>
      </c>
      <c r="W107" s="176">
        <v>252</v>
      </c>
      <c r="X107" s="176">
        <v>268</v>
      </c>
      <c r="Y107" s="176">
        <v>238</v>
      </c>
      <c r="Z107" s="176">
        <v>194</v>
      </c>
      <c r="AA107" s="176">
        <v>192</v>
      </c>
      <c r="AB107" s="176">
        <v>187</v>
      </c>
      <c r="AC107" s="176">
        <v>174</v>
      </c>
      <c r="AD107" s="176">
        <v>204</v>
      </c>
      <c r="AE107" s="176">
        <v>208</v>
      </c>
      <c r="AF107" s="176">
        <v>222</v>
      </c>
      <c r="AG107" s="176">
        <v>216</v>
      </c>
      <c r="AH107" s="176">
        <f t="shared" si="18"/>
        <v>385</v>
      </c>
      <c r="AI107" s="176">
        <v>199</v>
      </c>
      <c r="AJ107" s="176">
        <v>186</v>
      </c>
      <c r="AK107" s="108"/>
      <c r="AL107" s="65"/>
    </row>
    <row r="108" spans="1:38" s="66" customFormat="1" ht="13.2" customHeight="1">
      <c r="A108" s="112"/>
      <c r="B108" s="224" t="s">
        <v>135</v>
      </c>
      <c r="C108" s="176">
        <v>0</v>
      </c>
      <c r="D108" s="176">
        <f t="shared" si="12"/>
        <v>0</v>
      </c>
      <c r="E108" s="176">
        <v>0</v>
      </c>
      <c r="F108" s="176">
        <v>0</v>
      </c>
      <c r="G108" s="176">
        <f t="shared" si="13"/>
        <v>0</v>
      </c>
      <c r="H108" s="176">
        <v>0</v>
      </c>
      <c r="I108" s="176">
        <v>0</v>
      </c>
      <c r="J108" s="176">
        <f t="shared" si="14"/>
        <v>0</v>
      </c>
      <c r="K108" s="176">
        <v>0</v>
      </c>
      <c r="L108" s="176">
        <v>0</v>
      </c>
      <c r="M108" s="176">
        <v>0</v>
      </c>
      <c r="N108" s="176">
        <v>0</v>
      </c>
      <c r="O108" s="176">
        <v>0</v>
      </c>
      <c r="P108" s="176">
        <v>0</v>
      </c>
      <c r="Q108" s="112"/>
      <c r="R108" s="224" t="s">
        <v>135</v>
      </c>
      <c r="S108" s="176">
        <f t="shared" si="15"/>
        <v>0</v>
      </c>
      <c r="T108" s="176">
        <f t="shared" si="16"/>
        <v>0</v>
      </c>
      <c r="U108" s="176">
        <f t="shared" si="17"/>
        <v>0</v>
      </c>
      <c r="V108" s="176">
        <v>0</v>
      </c>
      <c r="W108" s="176">
        <v>0</v>
      </c>
      <c r="X108" s="176">
        <v>0</v>
      </c>
      <c r="Y108" s="176">
        <v>0</v>
      </c>
      <c r="Z108" s="176">
        <v>0</v>
      </c>
      <c r="AA108" s="176">
        <v>0</v>
      </c>
      <c r="AB108" s="176">
        <v>0</v>
      </c>
      <c r="AC108" s="176">
        <v>0</v>
      </c>
      <c r="AD108" s="176">
        <v>0</v>
      </c>
      <c r="AE108" s="176">
        <v>0</v>
      </c>
      <c r="AF108" s="176">
        <v>0</v>
      </c>
      <c r="AG108" s="176">
        <v>0</v>
      </c>
      <c r="AH108" s="176">
        <f t="shared" si="18"/>
        <v>0</v>
      </c>
      <c r="AI108" s="176">
        <v>0</v>
      </c>
      <c r="AJ108" s="176">
        <v>0</v>
      </c>
      <c r="AK108" s="108"/>
      <c r="AL108" s="65"/>
    </row>
    <row r="109" spans="1:38" s="66" customFormat="1" ht="13.2" customHeight="1">
      <c r="A109" s="112" t="s">
        <v>101</v>
      </c>
      <c r="B109" s="224" t="s">
        <v>133</v>
      </c>
      <c r="C109" s="176">
        <v>0</v>
      </c>
      <c r="D109" s="176">
        <f t="shared" si="12"/>
        <v>84</v>
      </c>
      <c r="E109" s="176">
        <v>19</v>
      </c>
      <c r="F109" s="176">
        <v>65</v>
      </c>
      <c r="G109" s="176">
        <f t="shared" si="13"/>
        <v>4</v>
      </c>
      <c r="H109" s="176">
        <v>1</v>
      </c>
      <c r="I109" s="176">
        <v>3</v>
      </c>
      <c r="J109" s="176">
        <f t="shared" si="14"/>
        <v>49</v>
      </c>
      <c r="K109" s="176">
        <v>9</v>
      </c>
      <c r="L109" s="176">
        <v>8</v>
      </c>
      <c r="M109" s="176">
        <v>8</v>
      </c>
      <c r="N109" s="176">
        <v>8</v>
      </c>
      <c r="O109" s="176">
        <v>8</v>
      </c>
      <c r="P109" s="176">
        <v>8</v>
      </c>
      <c r="Q109" s="112" t="s">
        <v>101</v>
      </c>
      <c r="R109" s="224" t="s">
        <v>133</v>
      </c>
      <c r="S109" s="176">
        <f t="shared" si="15"/>
        <v>1279</v>
      </c>
      <c r="T109" s="176">
        <f t="shared" si="16"/>
        <v>666</v>
      </c>
      <c r="U109" s="176">
        <f t="shared" si="17"/>
        <v>613</v>
      </c>
      <c r="V109" s="176">
        <v>119</v>
      </c>
      <c r="W109" s="176">
        <v>115</v>
      </c>
      <c r="X109" s="176">
        <v>104</v>
      </c>
      <c r="Y109" s="176">
        <v>102</v>
      </c>
      <c r="Z109" s="176">
        <v>106</v>
      </c>
      <c r="AA109" s="176">
        <v>102</v>
      </c>
      <c r="AB109" s="176">
        <v>115</v>
      </c>
      <c r="AC109" s="176">
        <v>90</v>
      </c>
      <c r="AD109" s="176">
        <v>107</v>
      </c>
      <c r="AE109" s="176">
        <v>106</v>
      </c>
      <c r="AF109" s="176">
        <v>115</v>
      </c>
      <c r="AG109" s="176">
        <v>98</v>
      </c>
      <c r="AH109" s="176">
        <f t="shared" si="18"/>
        <v>206</v>
      </c>
      <c r="AI109" s="176">
        <v>108</v>
      </c>
      <c r="AJ109" s="176">
        <v>98</v>
      </c>
      <c r="AK109" s="108"/>
      <c r="AL109" s="65"/>
    </row>
    <row r="110" spans="1:38" s="66" customFormat="1" ht="13.2" customHeight="1">
      <c r="A110" s="112"/>
      <c r="B110" s="224" t="s">
        <v>136</v>
      </c>
      <c r="C110" s="176">
        <v>2</v>
      </c>
      <c r="D110" s="176">
        <f t="shared" si="12"/>
        <v>123</v>
      </c>
      <c r="E110" s="176">
        <v>34</v>
      </c>
      <c r="F110" s="176">
        <v>89</v>
      </c>
      <c r="G110" s="176">
        <f t="shared" si="13"/>
        <v>11</v>
      </c>
      <c r="H110" s="176">
        <v>1</v>
      </c>
      <c r="I110" s="176">
        <v>10</v>
      </c>
      <c r="J110" s="176">
        <f t="shared" si="14"/>
        <v>71</v>
      </c>
      <c r="K110" s="176">
        <v>13</v>
      </c>
      <c r="L110" s="176">
        <v>14</v>
      </c>
      <c r="M110" s="176">
        <v>12</v>
      </c>
      <c r="N110" s="176">
        <v>10</v>
      </c>
      <c r="O110" s="176">
        <v>11</v>
      </c>
      <c r="P110" s="176">
        <v>11</v>
      </c>
      <c r="Q110" s="112"/>
      <c r="R110" s="224" t="s">
        <v>136</v>
      </c>
      <c r="S110" s="176">
        <f t="shared" si="15"/>
        <v>1797</v>
      </c>
      <c r="T110" s="176">
        <f t="shared" si="16"/>
        <v>942</v>
      </c>
      <c r="U110" s="176">
        <f t="shared" si="17"/>
        <v>855</v>
      </c>
      <c r="V110" s="176">
        <v>175</v>
      </c>
      <c r="W110" s="176">
        <v>166</v>
      </c>
      <c r="X110" s="176">
        <v>199</v>
      </c>
      <c r="Y110" s="176">
        <v>185</v>
      </c>
      <c r="Z110" s="176">
        <v>150</v>
      </c>
      <c r="AA110" s="176">
        <v>109</v>
      </c>
      <c r="AB110" s="176">
        <v>132</v>
      </c>
      <c r="AC110" s="176">
        <v>123</v>
      </c>
      <c r="AD110" s="176">
        <v>148</v>
      </c>
      <c r="AE110" s="176">
        <v>126</v>
      </c>
      <c r="AF110" s="176">
        <v>138</v>
      </c>
      <c r="AG110" s="176">
        <v>146</v>
      </c>
      <c r="AH110" s="176">
        <f t="shared" si="18"/>
        <v>268</v>
      </c>
      <c r="AI110" s="176">
        <v>130</v>
      </c>
      <c r="AJ110" s="176">
        <v>138</v>
      </c>
      <c r="AK110" s="108"/>
      <c r="AL110" s="65"/>
    </row>
    <row r="111" spans="1:38" s="66" customFormat="1" ht="13.2" customHeight="1">
      <c r="A111" s="112"/>
      <c r="B111" s="224" t="s">
        <v>135</v>
      </c>
      <c r="C111" s="176">
        <v>0</v>
      </c>
      <c r="D111" s="176">
        <f t="shared" si="12"/>
        <v>0</v>
      </c>
      <c r="E111" s="176">
        <v>0</v>
      </c>
      <c r="F111" s="176">
        <v>0</v>
      </c>
      <c r="G111" s="176">
        <f t="shared" si="13"/>
        <v>0</v>
      </c>
      <c r="H111" s="176">
        <v>0</v>
      </c>
      <c r="I111" s="176">
        <v>0</v>
      </c>
      <c r="J111" s="176">
        <f t="shared" si="14"/>
        <v>0</v>
      </c>
      <c r="K111" s="176">
        <v>0</v>
      </c>
      <c r="L111" s="176">
        <v>0</v>
      </c>
      <c r="M111" s="176">
        <v>0</v>
      </c>
      <c r="N111" s="176">
        <v>0</v>
      </c>
      <c r="O111" s="176">
        <v>0</v>
      </c>
      <c r="P111" s="176">
        <v>0</v>
      </c>
      <c r="Q111" s="112"/>
      <c r="R111" s="224" t="s">
        <v>135</v>
      </c>
      <c r="S111" s="176">
        <f t="shared" si="15"/>
        <v>0</v>
      </c>
      <c r="T111" s="176">
        <f t="shared" si="16"/>
        <v>0</v>
      </c>
      <c r="U111" s="176">
        <f t="shared" si="17"/>
        <v>0</v>
      </c>
      <c r="V111" s="176">
        <v>0</v>
      </c>
      <c r="W111" s="176">
        <v>0</v>
      </c>
      <c r="X111" s="176">
        <v>0</v>
      </c>
      <c r="Y111" s="176">
        <v>0</v>
      </c>
      <c r="Z111" s="176">
        <v>0</v>
      </c>
      <c r="AA111" s="176">
        <v>0</v>
      </c>
      <c r="AB111" s="176">
        <v>0</v>
      </c>
      <c r="AC111" s="176">
        <v>0</v>
      </c>
      <c r="AD111" s="176">
        <v>0</v>
      </c>
      <c r="AE111" s="176">
        <v>0</v>
      </c>
      <c r="AF111" s="176">
        <v>0</v>
      </c>
      <c r="AG111" s="176">
        <v>0</v>
      </c>
      <c r="AH111" s="176">
        <f t="shared" si="18"/>
        <v>0</v>
      </c>
      <c r="AI111" s="176">
        <v>0</v>
      </c>
      <c r="AJ111" s="176">
        <v>0</v>
      </c>
      <c r="AK111" s="108"/>
      <c r="AL111" s="65"/>
    </row>
    <row r="112" spans="1:38" s="66" customFormat="1" ht="13.2" customHeight="1">
      <c r="A112" s="112" t="s">
        <v>79</v>
      </c>
      <c r="B112" s="224" t="s">
        <v>133</v>
      </c>
      <c r="C112" s="176">
        <v>0</v>
      </c>
      <c r="D112" s="176">
        <f t="shared" si="12"/>
        <v>0</v>
      </c>
      <c r="E112" s="176">
        <v>0</v>
      </c>
      <c r="F112" s="176">
        <v>0</v>
      </c>
      <c r="G112" s="176">
        <f t="shared" si="13"/>
        <v>0</v>
      </c>
      <c r="H112" s="176">
        <v>0</v>
      </c>
      <c r="I112" s="176">
        <v>0</v>
      </c>
      <c r="J112" s="176">
        <f t="shared" si="14"/>
        <v>0</v>
      </c>
      <c r="K112" s="176">
        <v>0</v>
      </c>
      <c r="L112" s="176">
        <v>0</v>
      </c>
      <c r="M112" s="176">
        <v>0</v>
      </c>
      <c r="N112" s="176">
        <v>0</v>
      </c>
      <c r="O112" s="176">
        <v>0</v>
      </c>
      <c r="P112" s="176">
        <v>0</v>
      </c>
      <c r="Q112" s="112" t="s">
        <v>79</v>
      </c>
      <c r="R112" s="224" t="s">
        <v>133</v>
      </c>
      <c r="S112" s="176">
        <f t="shared" si="15"/>
        <v>0</v>
      </c>
      <c r="T112" s="176">
        <f t="shared" si="16"/>
        <v>0</v>
      </c>
      <c r="U112" s="176">
        <f t="shared" si="17"/>
        <v>0</v>
      </c>
      <c r="V112" s="176">
        <v>0</v>
      </c>
      <c r="W112" s="176">
        <v>0</v>
      </c>
      <c r="X112" s="176">
        <v>0</v>
      </c>
      <c r="Y112" s="176">
        <v>0</v>
      </c>
      <c r="Z112" s="176">
        <v>0</v>
      </c>
      <c r="AA112" s="176">
        <v>0</v>
      </c>
      <c r="AB112" s="176">
        <v>0</v>
      </c>
      <c r="AC112" s="176">
        <v>0</v>
      </c>
      <c r="AD112" s="176">
        <v>0</v>
      </c>
      <c r="AE112" s="176">
        <v>0</v>
      </c>
      <c r="AF112" s="176">
        <v>0</v>
      </c>
      <c r="AG112" s="176">
        <v>0</v>
      </c>
      <c r="AH112" s="176">
        <f t="shared" si="18"/>
        <v>0</v>
      </c>
      <c r="AI112" s="176">
        <v>0</v>
      </c>
      <c r="AJ112" s="176">
        <v>0</v>
      </c>
      <c r="AK112" s="108"/>
      <c r="AL112" s="65"/>
    </row>
    <row r="113" spans="1:38" s="66" customFormat="1" ht="13.2" customHeight="1">
      <c r="A113" s="112"/>
      <c r="B113" s="224" t="s">
        <v>136</v>
      </c>
      <c r="C113" s="176">
        <v>3</v>
      </c>
      <c r="D113" s="176">
        <f t="shared" si="12"/>
        <v>89</v>
      </c>
      <c r="E113" s="176">
        <v>28</v>
      </c>
      <c r="F113" s="176">
        <v>61</v>
      </c>
      <c r="G113" s="176">
        <f t="shared" si="13"/>
        <v>10</v>
      </c>
      <c r="H113" s="176">
        <v>3</v>
      </c>
      <c r="I113" s="176">
        <v>7</v>
      </c>
      <c r="J113" s="176">
        <f t="shared" si="14"/>
        <v>51</v>
      </c>
      <c r="K113" s="176">
        <v>10</v>
      </c>
      <c r="L113" s="176">
        <v>9</v>
      </c>
      <c r="M113" s="176">
        <v>8</v>
      </c>
      <c r="N113" s="176">
        <v>7</v>
      </c>
      <c r="O113" s="176">
        <v>9</v>
      </c>
      <c r="P113" s="176">
        <v>8</v>
      </c>
      <c r="Q113" s="112"/>
      <c r="R113" s="224" t="s">
        <v>136</v>
      </c>
      <c r="S113" s="176">
        <f t="shared" si="15"/>
        <v>1084</v>
      </c>
      <c r="T113" s="176">
        <f t="shared" si="16"/>
        <v>556</v>
      </c>
      <c r="U113" s="176">
        <f t="shared" si="17"/>
        <v>528</v>
      </c>
      <c r="V113" s="176">
        <v>104</v>
      </c>
      <c r="W113" s="176">
        <v>103</v>
      </c>
      <c r="X113" s="176">
        <v>101</v>
      </c>
      <c r="Y113" s="176">
        <v>98</v>
      </c>
      <c r="Z113" s="176">
        <v>77</v>
      </c>
      <c r="AA113" s="176">
        <v>82</v>
      </c>
      <c r="AB113" s="176">
        <v>72</v>
      </c>
      <c r="AC113" s="176">
        <v>68</v>
      </c>
      <c r="AD113" s="176">
        <v>96</v>
      </c>
      <c r="AE113" s="176">
        <v>100</v>
      </c>
      <c r="AF113" s="176">
        <v>106</v>
      </c>
      <c r="AG113" s="176">
        <v>77</v>
      </c>
      <c r="AH113" s="176">
        <f t="shared" si="18"/>
        <v>193</v>
      </c>
      <c r="AI113" s="176">
        <v>102</v>
      </c>
      <c r="AJ113" s="176">
        <v>91</v>
      </c>
      <c r="AK113" s="108"/>
      <c r="AL113" s="65"/>
    </row>
    <row r="114" spans="1:38" s="66" customFormat="1" ht="13.2" customHeight="1">
      <c r="A114" s="112"/>
      <c r="B114" s="224" t="s">
        <v>135</v>
      </c>
      <c r="C114" s="176">
        <v>0</v>
      </c>
      <c r="D114" s="176">
        <f t="shared" si="12"/>
        <v>0</v>
      </c>
      <c r="E114" s="176">
        <v>0</v>
      </c>
      <c r="F114" s="176">
        <v>0</v>
      </c>
      <c r="G114" s="176">
        <f t="shared" si="13"/>
        <v>0</v>
      </c>
      <c r="H114" s="176">
        <v>0</v>
      </c>
      <c r="I114" s="176">
        <v>0</v>
      </c>
      <c r="J114" s="176">
        <f t="shared" si="14"/>
        <v>0</v>
      </c>
      <c r="K114" s="176">
        <v>0</v>
      </c>
      <c r="L114" s="176">
        <v>0</v>
      </c>
      <c r="M114" s="176">
        <v>0</v>
      </c>
      <c r="N114" s="176">
        <v>0</v>
      </c>
      <c r="O114" s="176">
        <v>0</v>
      </c>
      <c r="P114" s="176">
        <v>0</v>
      </c>
      <c r="Q114" s="112"/>
      <c r="R114" s="224" t="s">
        <v>135</v>
      </c>
      <c r="S114" s="176">
        <f t="shared" si="15"/>
        <v>0</v>
      </c>
      <c r="T114" s="176">
        <f t="shared" si="16"/>
        <v>0</v>
      </c>
      <c r="U114" s="176">
        <f t="shared" si="17"/>
        <v>0</v>
      </c>
      <c r="V114" s="176">
        <v>0</v>
      </c>
      <c r="W114" s="176">
        <v>0</v>
      </c>
      <c r="X114" s="176">
        <v>0</v>
      </c>
      <c r="Y114" s="176">
        <v>0</v>
      </c>
      <c r="Z114" s="176">
        <v>0</v>
      </c>
      <c r="AA114" s="176">
        <v>0</v>
      </c>
      <c r="AB114" s="176">
        <v>0</v>
      </c>
      <c r="AC114" s="176">
        <v>0</v>
      </c>
      <c r="AD114" s="176">
        <v>0</v>
      </c>
      <c r="AE114" s="176">
        <v>0</v>
      </c>
      <c r="AF114" s="176">
        <v>0</v>
      </c>
      <c r="AG114" s="176">
        <v>0</v>
      </c>
      <c r="AH114" s="176">
        <f t="shared" si="18"/>
        <v>0</v>
      </c>
      <c r="AI114" s="176">
        <v>0</v>
      </c>
      <c r="AJ114" s="176">
        <v>0</v>
      </c>
      <c r="AK114" s="108"/>
      <c r="AL114" s="65"/>
    </row>
    <row r="115" spans="1:38" s="66" customFormat="1" ht="13.2" customHeight="1">
      <c r="A115" s="112" t="s">
        <v>80</v>
      </c>
      <c r="B115" s="224" t="s">
        <v>133</v>
      </c>
      <c r="C115" s="176">
        <v>0</v>
      </c>
      <c r="D115" s="176">
        <f t="shared" si="12"/>
        <v>0</v>
      </c>
      <c r="E115" s="176">
        <v>0</v>
      </c>
      <c r="F115" s="176">
        <v>0</v>
      </c>
      <c r="G115" s="176">
        <f t="shared" si="13"/>
        <v>0</v>
      </c>
      <c r="H115" s="176">
        <v>0</v>
      </c>
      <c r="I115" s="176">
        <v>0</v>
      </c>
      <c r="J115" s="176">
        <f t="shared" si="14"/>
        <v>0</v>
      </c>
      <c r="K115" s="176">
        <v>0</v>
      </c>
      <c r="L115" s="176">
        <v>0</v>
      </c>
      <c r="M115" s="176">
        <v>0</v>
      </c>
      <c r="N115" s="176">
        <v>0</v>
      </c>
      <c r="O115" s="176">
        <v>0</v>
      </c>
      <c r="P115" s="176">
        <v>0</v>
      </c>
      <c r="Q115" s="112" t="s">
        <v>80</v>
      </c>
      <c r="R115" s="224" t="s">
        <v>133</v>
      </c>
      <c r="S115" s="176">
        <f t="shared" si="15"/>
        <v>0</v>
      </c>
      <c r="T115" s="176">
        <f t="shared" si="16"/>
        <v>0</v>
      </c>
      <c r="U115" s="176">
        <f t="shared" si="17"/>
        <v>0</v>
      </c>
      <c r="V115" s="176">
        <v>0</v>
      </c>
      <c r="W115" s="176">
        <v>0</v>
      </c>
      <c r="X115" s="176">
        <v>0</v>
      </c>
      <c r="Y115" s="176">
        <v>0</v>
      </c>
      <c r="Z115" s="176">
        <v>0</v>
      </c>
      <c r="AA115" s="176">
        <v>0</v>
      </c>
      <c r="AB115" s="176">
        <v>0</v>
      </c>
      <c r="AC115" s="176">
        <v>0</v>
      </c>
      <c r="AD115" s="176">
        <v>0</v>
      </c>
      <c r="AE115" s="176">
        <v>0</v>
      </c>
      <c r="AF115" s="176">
        <v>0</v>
      </c>
      <c r="AG115" s="176">
        <v>0</v>
      </c>
      <c r="AH115" s="176">
        <f t="shared" si="18"/>
        <v>0</v>
      </c>
      <c r="AI115" s="176">
        <v>0</v>
      </c>
      <c r="AJ115" s="176">
        <v>0</v>
      </c>
      <c r="AK115" s="108"/>
      <c r="AL115" s="65"/>
    </row>
    <row r="116" spans="1:38" s="66" customFormat="1" ht="13.2" customHeight="1">
      <c r="A116" s="112"/>
      <c r="B116" s="224" t="s">
        <v>136</v>
      </c>
      <c r="C116" s="176">
        <v>1</v>
      </c>
      <c r="D116" s="176">
        <f t="shared" si="12"/>
        <v>18</v>
      </c>
      <c r="E116" s="176">
        <v>7</v>
      </c>
      <c r="F116" s="176">
        <v>11</v>
      </c>
      <c r="G116" s="176">
        <f t="shared" si="13"/>
        <v>3</v>
      </c>
      <c r="H116" s="176">
        <v>0</v>
      </c>
      <c r="I116" s="176">
        <v>3</v>
      </c>
      <c r="J116" s="176">
        <f t="shared" si="14"/>
        <v>9</v>
      </c>
      <c r="K116" s="176">
        <v>1</v>
      </c>
      <c r="L116" s="176">
        <v>2</v>
      </c>
      <c r="M116" s="176">
        <v>1</v>
      </c>
      <c r="N116" s="176">
        <v>1</v>
      </c>
      <c r="O116" s="176">
        <v>2</v>
      </c>
      <c r="P116" s="176">
        <v>2</v>
      </c>
      <c r="Q116" s="112"/>
      <c r="R116" s="224" t="s">
        <v>136</v>
      </c>
      <c r="S116" s="176">
        <f t="shared" si="15"/>
        <v>153</v>
      </c>
      <c r="T116" s="176">
        <f t="shared" si="16"/>
        <v>70</v>
      </c>
      <c r="U116" s="176">
        <f t="shared" si="17"/>
        <v>83</v>
      </c>
      <c r="V116" s="176">
        <v>9</v>
      </c>
      <c r="W116" s="176">
        <v>15</v>
      </c>
      <c r="X116" s="176">
        <v>16</v>
      </c>
      <c r="Y116" s="176">
        <v>15</v>
      </c>
      <c r="Z116" s="176">
        <v>10</v>
      </c>
      <c r="AA116" s="176">
        <v>9</v>
      </c>
      <c r="AB116" s="176">
        <v>11</v>
      </c>
      <c r="AC116" s="176">
        <v>12</v>
      </c>
      <c r="AD116" s="176">
        <v>10</v>
      </c>
      <c r="AE116" s="176">
        <v>20</v>
      </c>
      <c r="AF116" s="176">
        <v>14</v>
      </c>
      <c r="AG116" s="176">
        <v>12</v>
      </c>
      <c r="AH116" s="176">
        <f t="shared" si="18"/>
        <v>22</v>
      </c>
      <c r="AI116" s="176">
        <v>12</v>
      </c>
      <c r="AJ116" s="176">
        <v>10</v>
      </c>
      <c r="AK116" s="108"/>
      <c r="AL116" s="65"/>
    </row>
    <row r="117" spans="1:38" s="66" customFormat="1" ht="13.2" customHeight="1">
      <c r="A117" s="112"/>
      <c r="B117" s="224" t="s">
        <v>135</v>
      </c>
      <c r="C117" s="176">
        <v>0</v>
      </c>
      <c r="D117" s="176">
        <f t="shared" si="12"/>
        <v>0</v>
      </c>
      <c r="E117" s="176">
        <v>0</v>
      </c>
      <c r="F117" s="176">
        <v>0</v>
      </c>
      <c r="G117" s="176">
        <f t="shared" si="13"/>
        <v>0</v>
      </c>
      <c r="H117" s="176">
        <v>0</v>
      </c>
      <c r="I117" s="176">
        <v>0</v>
      </c>
      <c r="J117" s="176">
        <f t="shared" si="14"/>
        <v>0</v>
      </c>
      <c r="K117" s="176">
        <v>0</v>
      </c>
      <c r="L117" s="176">
        <v>0</v>
      </c>
      <c r="M117" s="176">
        <v>0</v>
      </c>
      <c r="N117" s="176">
        <v>0</v>
      </c>
      <c r="O117" s="176">
        <v>0</v>
      </c>
      <c r="P117" s="176">
        <v>0</v>
      </c>
      <c r="Q117" s="112"/>
      <c r="R117" s="224" t="s">
        <v>135</v>
      </c>
      <c r="S117" s="176">
        <f t="shared" si="15"/>
        <v>0</v>
      </c>
      <c r="T117" s="176">
        <f t="shared" si="16"/>
        <v>0</v>
      </c>
      <c r="U117" s="176">
        <f t="shared" si="17"/>
        <v>0</v>
      </c>
      <c r="V117" s="176">
        <v>0</v>
      </c>
      <c r="W117" s="176">
        <v>0</v>
      </c>
      <c r="X117" s="176">
        <v>0</v>
      </c>
      <c r="Y117" s="176">
        <v>0</v>
      </c>
      <c r="Z117" s="176">
        <v>0</v>
      </c>
      <c r="AA117" s="176">
        <v>0</v>
      </c>
      <c r="AB117" s="176">
        <v>0</v>
      </c>
      <c r="AC117" s="176">
        <v>0</v>
      </c>
      <c r="AD117" s="176">
        <v>0</v>
      </c>
      <c r="AE117" s="176">
        <v>0</v>
      </c>
      <c r="AF117" s="176">
        <v>0</v>
      </c>
      <c r="AG117" s="176">
        <v>0</v>
      </c>
      <c r="AH117" s="176">
        <f t="shared" si="18"/>
        <v>0</v>
      </c>
      <c r="AI117" s="176">
        <v>0</v>
      </c>
      <c r="AJ117" s="176">
        <v>0</v>
      </c>
      <c r="AK117" s="108"/>
      <c r="AL117" s="65"/>
    </row>
    <row r="118" spans="1:38" s="66" customFormat="1" ht="6" customHeight="1">
      <c r="A118" s="112"/>
      <c r="B118" s="224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12"/>
      <c r="R118" s="224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8"/>
      <c r="AL118" s="65"/>
    </row>
    <row r="119" spans="1:38" s="60" customFormat="1" ht="38.1" customHeight="1">
      <c r="A119" s="484" t="s">
        <v>209</v>
      </c>
      <c r="B119" s="484"/>
      <c r="C119" s="484"/>
      <c r="D119" s="484"/>
      <c r="E119" s="484"/>
      <c r="F119" s="484"/>
      <c r="G119" s="484"/>
      <c r="H119" s="484"/>
      <c r="I119" s="484"/>
      <c r="J119" s="484" t="s">
        <v>210</v>
      </c>
      <c r="K119" s="484"/>
      <c r="L119" s="484"/>
      <c r="M119" s="484"/>
      <c r="N119" s="484"/>
      <c r="O119" s="484"/>
      <c r="P119" s="484"/>
      <c r="Q119" s="484" t="s">
        <v>505</v>
      </c>
      <c r="R119" s="484"/>
      <c r="S119" s="468"/>
      <c r="T119" s="468"/>
      <c r="U119" s="468"/>
      <c r="V119" s="468"/>
      <c r="W119" s="468"/>
      <c r="X119" s="468"/>
      <c r="Y119" s="468"/>
      <c r="Z119" s="485" t="s">
        <v>211</v>
      </c>
      <c r="AA119" s="486"/>
      <c r="AB119" s="486"/>
      <c r="AC119" s="486"/>
      <c r="AD119" s="486"/>
      <c r="AE119" s="486"/>
      <c r="AF119" s="486"/>
      <c r="AG119" s="486"/>
      <c r="AH119" s="486"/>
      <c r="AI119" s="486"/>
      <c r="AJ119" s="486"/>
      <c r="AK119" s="61"/>
    </row>
    <row r="120" spans="1:38" s="61" customFormat="1" ht="16.95" customHeight="1" thickBot="1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85"/>
      <c r="T120" s="185"/>
      <c r="U120" s="185"/>
      <c r="V120" s="185"/>
      <c r="W120" s="185"/>
      <c r="X120" s="185"/>
      <c r="Y120" s="185"/>
      <c r="Z120" s="11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</row>
    <row r="121" spans="1:38" s="43" customFormat="1" ht="15" customHeight="1">
      <c r="A121" s="447" t="s">
        <v>510</v>
      </c>
      <c r="B121" s="414"/>
      <c r="C121" s="392" t="s">
        <v>511</v>
      </c>
      <c r="D121" s="423" t="s">
        <v>515</v>
      </c>
      <c r="E121" s="453"/>
      <c r="F121" s="454"/>
      <c r="G121" s="423" t="s">
        <v>519</v>
      </c>
      <c r="H121" s="453"/>
      <c r="I121" s="454"/>
      <c r="J121" s="472" t="s">
        <v>520</v>
      </c>
      <c r="K121" s="477"/>
      <c r="L121" s="477"/>
      <c r="M121" s="477"/>
      <c r="N121" s="477"/>
      <c r="O121" s="477"/>
      <c r="P121" s="478"/>
      <c r="Q121" s="447" t="s">
        <v>510</v>
      </c>
      <c r="R121" s="414"/>
      <c r="S121" s="481" t="s">
        <v>18</v>
      </c>
      <c r="T121" s="482"/>
      <c r="U121" s="482"/>
      <c r="V121" s="482"/>
      <c r="W121" s="482"/>
      <c r="X121" s="482"/>
      <c r="Y121" s="482"/>
      <c r="Z121" s="483" t="s">
        <v>199</v>
      </c>
      <c r="AA121" s="464"/>
      <c r="AB121" s="464"/>
      <c r="AC121" s="464"/>
      <c r="AD121" s="464"/>
      <c r="AE121" s="464"/>
      <c r="AF121" s="464"/>
      <c r="AG121" s="465"/>
      <c r="AH121" s="471" t="s">
        <v>521</v>
      </c>
      <c r="AI121" s="472"/>
      <c r="AJ121" s="472"/>
      <c r="AK121" s="42"/>
    </row>
    <row r="122" spans="1:38" s="43" customFormat="1" ht="36" customHeight="1">
      <c r="A122" s="448"/>
      <c r="B122" s="415"/>
      <c r="C122" s="452"/>
      <c r="D122" s="455"/>
      <c r="E122" s="456"/>
      <c r="F122" s="457"/>
      <c r="G122" s="455"/>
      <c r="H122" s="456"/>
      <c r="I122" s="457"/>
      <c r="J122" s="479"/>
      <c r="K122" s="479"/>
      <c r="L122" s="479"/>
      <c r="M122" s="479"/>
      <c r="N122" s="479"/>
      <c r="O122" s="479"/>
      <c r="P122" s="480"/>
      <c r="Q122" s="448"/>
      <c r="R122" s="415"/>
      <c r="S122" s="476" t="s">
        <v>23</v>
      </c>
      <c r="T122" s="436"/>
      <c r="U122" s="435"/>
      <c r="V122" s="476" t="s">
        <v>182</v>
      </c>
      <c r="W122" s="435"/>
      <c r="X122" s="476" t="s">
        <v>183</v>
      </c>
      <c r="Y122" s="435"/>
      <c r="Z122" s="475" t="s">
        <v>184</v>
      </c>
      <c r="AA122" s="435"/>
      <c r="AB122" s="476" t="s">
        <v>200</v>
      </c>
      <c r="AC122" s="435"/>
      <c r="AD122" s="476" t="s">
        <v>158</v>
      </c>
      <c r="AE122" s="435"/>
      <c r="AF122" s="476" t="s">
        <v>159</v>
      </c>
      <c r="AG122" s="435"/>
      <c r="AH122" s="473"/>
      <c r="AI122" s="474"/>
      <c r="AJ122" s="474"/>
      <c r="AK122" s="42"/>
    </row>
    <row r="123" spans="1:38" s="43" customFormat="1" ht="39" customHeight="1" thickBot="1">
      <c r="A123" s="449"/>
      <c r="B123" s="450"/>
      <c r="C123" s="385"/>
      <c r="D123" s="106" t="s">
        <v>14</v>
      </c>
      <c r="E123" s="107" t="s">
        <v>12</v>
      </c>
      <c r="F123" s="107" t="s">
        <v>13</v>
      </c>
      <c r="G123" s="106" t="s">
        <v>14</v>
      </c>
      <c r="H123" s="107" t="s">
        <v>12</v>
      </c>
      <c r="I123" s="107" t="s">
        <v>13</v>
      </c>
      <c r="J123" s="168" t="s">
        <v>14</v>
      </c>
      <c r="K123" s="156" t="s">
        <v>171</v>
      </c>
      <c r="L123" s="156" t="s">
        <v>172</v>
      </c>
      <c r="M123" s="156" t="s">
        <v>173</v>
      </c>
      <c r="N123" s="156" t="s">
        <v>174</v>
      </c>
      <c r="O123" s="156" t="s">
        <v>175</v>
      </c>
      <c r="P123" s="156" t="s">
        <v>198</v>
      </c>
      <c r="Q123" s="449"/>
      <c r="R123" s="450"/>
      <c r="S123" s="157" t="s">
        <v>202</v>
      </c>
      <c r="T123" s="158" t="s">
        <v>203</v>
      </c>
      <c r="U123" s="158" t="s">
        <v>204</v>
      </c>
      <c r="V123" s="158" t="s">
        <v>203</v>
      </c>
      <c r="W123" s="158" t="s">
        <v>204</v>
      </c>
      <c r="X123" s="158" t="s">
        <v>203</v>
      </c>
      <c r="Y123" s="158" t="s">
        <v>204</v>
      </c>
      <c r="Z123" s="158" t="s">
        <v>203</v>
      </c>
      <c r="AA123" s="158" t="s">
        <v>204</v>
      </c>
      <c r="AB123" s="158" t="s">
        <v>203</v>
      </c>
      <c r="AC123" s="158" t="s">
        <v>204</v>
      </c>
      <c r="AD123" s="158" t="s">
        <v>203</v>
      </c>
      <c r="AE123" s="158" t="s">
        <v>204</v>
      </c>
      <c r="AF123" s="158" t="s">
        <v>203</v>
      </c>
      <c r="AG123" s="158" t="s">
        <v>204</v>
      </c>
      <c r="AH123" s="106" t="s">
        <v>14</v>
      </c>
      <c r="AI123" s="107" t="s">
        <v>12</v>
      </c>
      <c r="AJ123" s="167" t="s">
        <v>13</v>
      </c>
      <c r="AK123" s="42"/>
    </row>
    <row r="124" spans="1:38" s="66" customFormat="1" ht="13.2" customHeight="1">
      <c r="A124" s="112" t="s">
        <v>81</v>
      </c>
      <c r="B124" s="224" t="s">
        <v>133</v>
      </c>
      <c r="C124" s="176">
        <v>0</v>
      </c>
      <c r="D124" s="176">
        <f t="shared" ref="D124:D168" si="19">SUM(E124:F124)</f>
        <v>0</v>
      </c>
      <c r="E124" s="176">
        <v>0</v>
      </c>
      <c r="F124" s="176">
        <v>0</v>
      </c>
      <c r="G124" s="176">
        <f t="shared" ref="G124:G168" si="20">SUM(H124:I124)</f>
        <v>0</v>
      </c>
      <c r="H124" s="176">
        <v>0</v>
      </c>
      <c r="I124" s="176">
        <v>0</v>
      </c>
      <c r="J124" s="176">
        <f t="shared" ref="J124:J168" si="21">SUM(K124:P124)</f>
        <v>0</v>
      </c>
      <c r="K124" s="176">
        <v>0</v>
      </c>
      <c r="L124" s="176">
        <v>0</v>
      </c>
      <c r="M124" s="176">
        <v>0</v>
      </c>
      <c r="N124" s="176">
        <v>0</v>
      </c>
      <c r="O124" s="176">
        <v>0</v>
      </c>
      <c r="P124" s="176">
        <v>0</v>
      </c>
      <c r="Q124" s="112" t="s">
        <v>81</v>
      </c>
      <c r="R124" s="224" t="s">
        <v>133</v>
      </c>
      <c r="S124" s="176">
        <f t="shared" ref="S124:S168" si="22">SUM(T124:U124)</f>
        <v>0</v>
      </c>
      <c r="T124" s="176">
        <f t="shared" ref="T124:T168" si="23">V124+X124+Z124+AB124+AD124+AF124</f>
        <v>0</v>
      </c>
      <c r="U124" s="176">
        <f t="shared" ref="U124:U168" si="24">W124+Y124+AA124+AC124+AE124+AG124</f>
        <v>0</v>
      </c>
      <c r="V124" s="176">
        <v>0</v>
      </c>
      <c r="W124" s="176">
        <v>0</v>
      </c>
      <c r="X124" s="176">
        <v>0</v>
      </c>
      <c r="Y124" s="176">
        <v>0</v>
      </c>
      <c r="Z124" s="176">
        <v>0</v>
      </c>
      <c r="AA124" s="176">
        <v>0</v>
      </c>
      <c r="AB124" s="176">
        <v>0</v>
      </c>
      <c r="AC124" s="176">
        <v>0</v>
      </c>
      <c r="AD124" s="176">
        <v>0</v>
      </c>
      <c r="AE124" s="176">
        <v>0</v>
      </c>
      <c r="AF124" s="176">
        <v>0</v>
      </c>
      <c r="AG124" s="176">
        <v>0</v>
      </c>
      <c r="AH124" s="176">
        <f t="shared" ref="AH124:AH168" si="25">SUM(AI124:AJ124)</f>
        <v>0</v>
      </c>
      <c r="AI124" s="176">
        <v>0</v>
      </c>
      <c r="AJ124" s="176">
        <v>0</v>
      </c>
      <c r="AK124" s="108"/>
      <c r="AL124" s="65"/>
    </row>
    <row r="125" spans="1:38" s="66" customFormat="1" ht="13.2" customHeight="1">
      <c r="A125" s="112"/>
      <c r="B125" s="224" t="s">
        <v>136</v>
      </c>
      <c r="C125" s="176">
        <v>2</v>
      </c>
      <c r="D125" s="176">
        <f t="shared" si="19"/>
        <v>48</v>
      </c>
      <c r="E125" s="176">
        <v>15</v>
      </c>
      <c r="F125" s="176">
        <v>33</v>
      </c>
      <c r="G125" s="176">
        <f t="shared" si="20"/>
        <v>6</v>
      </c>
      <c r="H125" s="176">
        <v>2</v>
      </c>
      <c r="I125" s="176">
        <v>4</v>
      </c>
      <c r="J125" s="176">
        <f t="shared" si="21"/>
        <v>25</v>
      </c>
      <c r="K125" s="176">
        <v>4</v>
      </c>
      <c r="L125" s="176">
        <v>4</v>
      </c>
      <c r="M125" s="176">
        <v>4</v>
      </c>
      <c r="N125" s="176">
        <v>3</v>
      </c>
      <c r="O125" s="176">
        <v>5</v>
      </c>
      <c r="P125" s="176">
        <v>5</v>
      </c>
      <c r="Q125" s="112"/>
      <c r="R125" s="224" t="s">
        <v>136</v>
      </c>
      <c r="S125" s="176">
        <f t="shared" si="22"/>
        <v>471</v>
      </c>
      <c r="T125" s="176">
        <f t="shared" si="23"/>
        <v>258</v>
      </c>
      <c r="U125" s="176">
        <f t="shared" si="24"/>
        <v>213</v>
      </c>
      <c r="V125" s="176">
        <v>43</v>
      </c>
      <c r="W125" s="176">
        <v>42</v>
      </c>
      <c r="X125" s="176">
        <v>44</v>
      </c>
      <c r="Y125" s="176">
        <v>27</v>
      </c>
      <c r="Z125" s="176">
        <v>36</v>
      </c>
      <c r="AA125" s="176">
        <v>36</v>
      </c>
      <c r="AB125" s="176">
        <v>28</v>
      </c>
      <c r="AC125" s="176">
        <v>25</v>
      </c>
      <c r="AD125" s="176">
        <v>54</v>
      </c>
      <c r="AE125" s="176">
        <v>49</v>
      </c>
      <c r="AF125" s="176">
        <v>53</v>
      </c>
      <c r="AG125" s="176">
        <v>34</v>
      </c>
      <c r="AH125" s="176">
        <f t="shared" si="25"/>
        <v>85</v>
      </c>
      <c r="AI125" s="176">
        <v>46</v>
      </c>
      <c r="AJ125" s="176">
        <v>39</v>
      </c>
      <c r="AK125" s="108"/>
      <c r="AL125" s="65"/>
    </row>
    <row r="126" spans="1:38" s="66" customFormat="1" ht="13.2" customHeight="1">
      <c r="A126" s="112"/>
      <c r="B126" s="224" t="s">
        <v>135</v>
      </c>
      <c r="C126" s="176">
        <v>0</v>
      </c>
      <c r="D126" s="176">
        <f t="shared" si="19"/>
        <v>0</v>
      </c>
      <c r="E126" s="176">
        <v>0</v>
      </c>
      <c r="F126" s="176">
        <v>0</v>
      </c>
      <c r="G126" s="176">
        <f t="shared" si="20"/>
        <v>0</v>
      </c>
      <c r="H126" s="176">
        <v>0</v>
      </c>
      <c r="I126" s="176">
        <v>0</v>
      </c>
      <c r="J126" s="176">
        <f t="shared" si="21"/>
        <v>0</v>
      </c>
      <c r="K126" s="176">
        <v>0</v>
      </c>
      <c r="L126" s="176">
        <v>0</v>
      </c>
      <c r="M126" s="176">
        <v>0</v>
      </c>
      <c r="N126" s="176">
        <v>0</v>
      </c>
      <c r="O126" s="176">
        <v>0</v>
      </c>
      <c r="P126" s="176">
        <v>0</v>
      </c>
      <c r="Q126" s="112"/>
      <c r="R126" s="224" t="s">
        <v>135</v>
      </c>
      <c r="S126" s="176">
        <f t="shared" si="22"/>
        <v>0</v>
      </c>
      <c r="T126" s="176">
        <f t="shared" si="23"/>
        <v>0</v>
      </c>
      <c r="U126" s="176">
        <f t="shared" si="24"/>
        <v>0</v>
      </c>
      <c r="V126" s="176">
        <v>0</v>
      </c>
      <c r="W126" s="176">
        <v>0</v>
      </c>
      <c r="X126" s="176">
        <v>0</v>
      </c>
      <c r="Y126" s="176">
        <v>0</v>
      </c>
      <c r="Z126" s="176">
        <v>0</v>
      </c>
      <c r="AA126" s="176">
        <v>0</v>
      </c>
      <c r="AB126" s="176">
        <v>0</v>
      </c>
      <c r="AC126" s="176">
        <v>0</v>
      </c>
      <c r="AD126" s="176">
        <v>0</v>
      </c>
      <c r="AE126" s="176">
        <v>0</v>
      </c>
      <c r="AF126" s="176">
        <v>0</v>
      </c>
      <c r="AG126" s="176">
        <v>0</v>
      </c>
      <c r="AH126" s="176">
        <f t="shared" si="25"/>
        <v>0</v>
      </c>
      <c r="AI126" s="176">
        <v>0</v>
      </c>
      <c r="AJ126" s="176">
        <v>0</v>
      </c>
      <c r="AK126" s="108"/>
      <c r="AL126" s="65"/>
    </row>
    <row r="127" spans="1:38" s="66" customFormat="1" ht="13.2" customHeight="1">
      <c r="A127" s="112" t="s">
        <v>102</v>
      </c>
      <c r="B127" s="224" t="s">
        <v>133</v>
      </c>
      <c r="C127" s="176">
        <v>0</v>
      </c>
      <c r="D127" s="176">
        <f t="shared" si="19"/>
        <v>0</v>
      </c>
      <c r="E127" s="176">
        <v>0</v>
      </c>
      <c r="F127" s="176">
        <v>0</v>
      </c>
      <c r="G127" s="176">
        <f t="shared" si="20"/>
        <v>0</v>
      </c>
      <c r="H127" s="176">
        <v>0</v>
      </c>
      <c r="I127" s="176">
        <v>0</v>
      </c>
      <c r="J127" s="176">
        <f t="shared" si="21"/>
        <v>0</v>
      </c>
      <c r="K127" s="176">
        <v>0</v>
      </c>
      <c r="L127" s="176">
        <v>0</v>
      </c>
      <c r="M127" s="176">
        <v>0</v>
      </c>
      <c r="N127" s="176">
        <v>0</v>
      </c>
      <c r="O127" s="176">
        <v>0</v>
      </c>
      <c r="P127" s="176">
        <v>0</v>
      </c>
      <c r="Q127" s="112" t="s">
        <v>102</v>
      </c>
      <c r="R127" s="224" t="s">
        <v>133</v>
      </c>
      <c r="S127" s="176">
        <f t="shared" si="22"/>
        <v>0</v>
      </c>
      <c r="T127" s="176">
        <f t="shared" si="23"/>
        <v>0</v>
      </c>
      <c r="U127" s="176">
        <f t="shared" si="24"/>
        <v>0</v>
      </c>
      <c r="V127" s="176">
        <v>0</v>
      </c>
      <c r="W127" s="176">
        <v>0</v>
      </c>
      <c r="X127" s="176">
        <v>0</v>
      </c>
      <c r="Y127" s="176">
        <v>0</v>
      </c>
      <c r="Z127" s="176">
        <v>0</v>
      </c>
      <c r="AA127" s="176">
        <v>0</v>
      </c>
      <c r="AB127" s="176">
        <v>0</v>
      </c>
      <c r="AC127" s="176">
        <v>0</v>
      </c>
      <c r="AD127" s="176">
        <v>0</v>
      </c>
      <c r="AE127" s="176">
        <v>0</v>
      </c>
      <c r="AF127" s="176">
        <v>0</v>
      </c>
      <c r="AG127" s="176">
        <v>0</v>
      </c>
      <c r="AH127" s="176">
        <f t="shared" si="25"/>
        <v>0</v>
      </c>
      <c r="AI127" s="176">
        <v>0</v>
      </c>
      <c r="AJ127" s="176">
        <v>0</v>
      </c>
      <c r="AK127" s="108"/>
      <c r="AL127" s="65"/>
    </row>
    <row r="128" spans="1:38" s="66" customFormat="1" ht="13.2" customHeight="1">
      <c r="A128" s="112"/>
      <c r="B128" s="224" t="s">
        <v>136</v>
      </c>
      <c r="C128" s="176">
        <v>1</v>
      </c>
      <c r="D128" s="176">
        <f t="shared" si="19"/>
        <v>24</v>
      </c>
      <c r="E128" s="176">
        <v>5</v>
      </c>
      <c r="F128" s="176">
        <v>19</v>
      </c>
      <c r="G128" s="176">
        <f t="shared" si="20"/>
        <v>3</v>
      </c>
      <c r="H128" s="176">
        <v>0</v>
      </c>
      <c r="I128" s="176">
        <v>3</v>
      </c>
      <c r="J128" s="176">
        <f t="shared" si="21"/>
        <v>12</v>
      </c>
      <c r="K128" s="176">
        <v>2</v>
      </c>
      <c r="L128" s="176">
        <v>2</v>
      </c>
      <c r="M128" s="176">
        <v>2</v>
      </c>
      <c r="N128" s="176">
        <v>2</v>
      </c>
      <c r="O128" s="176">
        <v>2</v>
      </c>
      <c r="P128" s="176">
        <v>2</v>
      </c>
      <c r="Q128" s="112"/>
      <c r="R128" s="224" t="s">
        <v>136</v>
      </c>
      <c r="S128" s="176">
        <f t="shared" si="22"/>
        <v>255</v>
      </c>
      <c r="T128" s="176">
        <f t="shared" si="23"/>
        <v>140</v>
      </c>
      <c r="U128" s="176">
        <f t="shared" si="24"/>
        <v>115</v>
      </c>
      <c r="V128" s="176">
        <v>12</v>
      </c>
      <c r="W128" s="176">
        <v>21</v>
      </c>
      <c r="X128" s="176">
        <v>33</v>
      </c>
      <c r="Y128" s="176">
        <v>23</v>
      </c>
      <c r="Z128" s="176">
        <v>24</v>
      </c>
      <c r="AA128" s="176">
        <v>16</v>
      </c>
      <c r="AB128" s="176">
        <v>20</v>
      </c>
      <c r="AC128" s="176">
        <v>15</v>
      </c>
      <c r="AD128" s="176">
        <v>24</v>
      </c>
      <c r="AE128" s="176">
        <v>18</v>
      </c>
      <c r="AF128" s="176">
        <v>27</v>
      </c>
      <c r="AG128" s="176">
        <v>22</v>
      </c>
      <c r="AH128" s="176">
        <f t="shared" si="25"/>
        <v>49</v>
      </c>
      <c r="AI128" s="176">
        <v>25</v>
      </c>
      <c r="AJ128" s="176">
        <v>24</v>
      </c>
      <c r="AK128" s="108"/>
      <c r="AL128" s="65"/>
    </row>
    <row r="129" spans="1:38" s="66" customFormat="1" ht="13.2" customHeight="1">
      <c r="A129" s="112"/>
      <c r="B129" s="224" t="s">
        <v>135</v>
      </c>
      <c r="C129" s="176">
        <v>0</v>
      </c>
      <c r="D129" s="176">
        <f t="shared" si="19"/>
        <v>0</v>
      </c>
      <c r="E129" s="176">
        <v>0</v>
      </c>
      <c r="F129" s="176">
        <v>0</v>
      </c>
      <c r="G129" s="176">
        <f t="shared" si="20"/>
        <v>0</v>
      </c>
      <c r="H129" s="176">
        <v>0</v>
      </c>
      <c r="I129" s="176">
        <v>0</v>
      </c>
      <c r="J129" s="176">
        <f t="shared" si="21"/>
        <v>0</v>
      </c>
      <c r="K129" s="176">
        <v>0</v>
      </c>
      <c r="L129" s="176">
        <v>0</v>
      </c>
      <c r="M129" s="176">
        <v>0</v>
      </c>
      <c r="N129" s="176">
        <v>0</v>
      </c>
      <c r="O129" s="176">
        <v>0</v>
      </c>
      <c r="P129" s="176">
        <v>0</v>
      </c>
      <c r="Q129" s="112"/>
      <c r="R129" s="224" t="s">
        <v>135</v>
      </c>
      <c r="S129" s="176">
        <f t="shared" si="22"/>
        <v>0</v>
      </c>
      <c r="T129" s="176">
        <f t="shared" si="23"/>
        <v>0</v>
      </c>
      <c r="U129" s="176">
        <f t="shared" si="24"/>
        <v>0</v>
      </c>
      <c r="V129" s="176">
        <v>0</v>
      </c>
      <c r="W129" s="176">
        <v>0</v>
      </c>
      <c r="X129" s="176">
        <v>0</v>
      </c>
      <c r="Y129" s="176">
        <v>0</v>
      </c>
      <c r="Z129" s="176">
        <v>0</v>
      </c>
      <c r="AA129" s="176">
        <v>0</v>
      </c>
      <c r="AB129" s="176">
        <v>0</v>
      </c>
      <c r="AC129" s="176">
        <v>0</v>
      </c>
      <c r="AD129" s="176">
        <v>0</v>
      </c>
      <c r="AE129" s="176">
        <v>0</v>
      </c>
      <c r="AF129" s="176">
        <v>0</v>
      </c>
      <c r="AG129" s="176">
        <v>0</v>
      </c>
      <c r="AH129" s="176">
        <f t="shared" si="25"/>
        <v>0</v>
      </c>
      <c r="AI129" s="176">
        <v>0</v>
      </c>
      <c r="AJ129" s="176">
        <v>0</v>
      </c>
      <c r="AK129" s="108"/>
      <c r="AL129" s="65"/>
    </row>
    <row r="130" spans="1:38" s="66" customFormat="1" ht="13.2" customHeight="1">
      <c r="A130" s="112" t="s">
        <v>82</v>
      </c>
      <c r="B130" s="224" t="s">
        <v>133</v>
      </c>
      <c r="C130" s="176">
        <v>0</v>
      </c>
      <c r="D130" s="176">
        <f t="shared" si="19"/>
        <v>0</v>
      </c>
      <c r="E130" s="176">
        <v>0</v>
      </c>
      <c r="F130" s="176">
        <v>0</v>
      </c>
      <c r="G130" s="176">
        <f t="shared" si="20"/>
        <v>0</v>
      </c>
      <c r="H130" s="176">
        <v>0</v>
      </c>
      <c r="I130" s="176">
        <v>0</v>
      </c>
      <c r="J130" s="176">
        <f t="shared" si="21"/>
        <v>0</v>
      </c>
      <c r="K130" s="176">
        <v>0</v>
      </c>
      <c r="L130" s="176">
        <v>0</v>
      </c>
      <c r="M130" s="176">
        <v>0</v>
      </c>
      <c r="N130" s="176">
        <v>0</v>
      </c>
      <c r="O130" s="176">
        <v>0</v>
      </c>
      <c r="P130" s="176">
        <v>0</v>
      </c>
      <c r="Q130" s="112" t="s">
        <v>82</v>
      </c>
      <c r="R130" s="224" t="s">
        <v>133</v>
      </c>
      <c r="S130" s="176">
        <f t="shared" si="22"/>
        <v>0</v>
      </c>
      <c r="T130" s="176">
        <f t="shared" si="23"/>
        <v>0</v>
      </c>
      <c r="U130" s="176">
        <f t="shared" si="24"/>
        <v>0</v>
      </c>
      <c r="V130" s="176">
        <v>0</v>
      </c>
      <c r="W130" s="176">
        <v>0</v>
      </c>
      <c r="X130" s="176">
        <v>0</v>
      </c>
      <c r="Y130" s="176">
        <v>0</v>
      </c>
      <c r="Z130" s="176">
        <v>0</v>
      </c>
      <c r="AA130" s="176">
        <v>0</v>
      </c>
      <c r="AB130" s="176">
        <v>0</v>
      </c>
      <c r="AC130" s="176">
        <v>0</v>
      </c>
      <c r="AD130" s="176">
        <v>0</v>
      </c>
      <c r="AE130" s="176">
        <v>0</v>
      </c>
      <c r="AF130" s="176">
        <v>0</v>
      </c>
      <c r="AG130" s="176">
        <v>0</v>
      </c>
      <c r="AH130" s="176">
        <f t="shared" si="25"/>
        <v>0</v>
      </c>
      <c r="AI130" s="176">
        <v>0</v>
      </c>
      <c r="AJ130" s="176">
        <v>0</v>
      </c>
      <c r="AK130" s="108"/>
      <c r="AL130" s="65"/>
    </row>
    <row r="131" spans="1:38" s="66" customFormat="1" ht="13.2" customHeight="1">
      <c r="A131" s="112"/>
      <c r="B131" s="224" t="s">
        <v>136</v>
      </c>
      <c r="C131" s="176">
        <v>5</v>
      </c>
      <c r="D131" s="176">
        <f t="shared" si="19"/>
        <v>57</v>
      </c>
      <c r="E131" s="176">
        <v>19</v>
      </c>
      <c r="F131" s="176">
        <v>38</v>
      </c>
      <c r="G131" s="176">
        <f t="shared" si="20"/>
        <v>15</v>
      </c>
      <c r="H131" s="176">
        <v>4</v>
      </c>
      <c r="I131" s="176">
        <v>11</v>
      </c>
      <c r="J131" s="176">
        <f t="shared" si="21"/>
        <v>29</v>
      </c>
      <c r="K131" s="176">
        <v>5</v>
      </c>
      <c r="L131" s="176">
        <v>4</v>
      </c>
      <c r="M131" s="176">
        <v>5</v>
      </c>
      <c r="N131" s="176">
        <v>5</v>
      </c>
      <c r="O131" s="176">
        <v>5</v>
      </c>
      <c r="P131" s="176">
        <v>5</v>
      </c>
      <c r="Q131" s="112"/>
      <c r="R131" s="224" t="s">
        <v>136</v>
      </c>
      <c r="S131" s="176">
        <f t="shared" si="22"/>
        <v>198</v>
      </c>
      <c r="T131" s="176">
        <f t="shared" si="23"/>
        <v>104</v>
      </c>
      <c r="U131" s="176">
        <f t="shared" si="24"/>
        <v>94</v>
      </c>
      <c r="V131" s="176">
        <v>19</v>
      </c>
      <c r="W131" s="176">
        <v>15</v>
      </c>
      <c r="X131" s="176">
        <v>10</v>
      </c>
      <c r="Y131" s="176">
        <v>10</v>
      </c>
      <c r="Z131" s="176">
        <v>17</v>
      </c>
      <c r="AA131" s="176">
        <v>10</v>
      </c>
      <c r="AB131" s="176">
        <v>19</v>
      </c>
      <c r="AC131" s="176">
        <v>19</v>
      </c>
      <c r="AD131" s="176">
        <v>17</v>
      </c>
      <c r="AE131" s="176">
        <v>21</v>
      </c>
      <c r="AF131" s="176">
        <v>22</v>
      </c>
      <c r="AG131" s="176">
        <v>19</v>
      </c>
      <c r="AH131" s="176">
        <f t="shared" si="25"/>
        <v>28</v>
      </c>
      <c r="AI131" s="176">
        <v>17</v>
      </c>
      <c r="AJ131" s="176">
        <v>11</v>
      </c>
      <c r="AK131" s="108"/>
      <c r="AL131" s="65"/>
    </row>
    <row r="132" spans="1:38" s="66" customFormat="1" ht="13.2" customHeight="1">
      <c r="A132" s="112"/>
      <c r="B132" s="224" t="s">
        <v>135</v>
      </c>
      <c r="C132" s="176">
        <v>0</v>
      </c>
      <c r="D132" s="176">
        <f t="shared" si="19"/>
        <v>0</v>
      </c>
      <c r="E132" s="176">
        <v>0</v>
      </c>
      <c r="F132" s="176">
        <v>0</v>
      </c>
      <c r="G132" s="176">
        <f t="shared" si="20"/>
        <v>0</v>
      </c>
      <c r="H132" s="176">
        <v>0</v>
      </c>
      <c r="I132" s="176">
        <v>0</v>
      </c>
      <c r="J132" s="176">
        <f t="shared" si="21"/>
        <v>0</v>
      </c>
      <c r="K132" s="176">
        <v>0</v>
      </c>
      <c r="L132" s="176">
        <v>0</v>
      </c>
      <c r="M132" s="176">
        <v>0</v>
      </c>
      <c r="N132" s="176">
        <v>0</v>
      </c>
      <c r="O132" s="176">
        <v>0</v>
      </c>
      <c r="P132" s="176">
        <v>0</v>
      </c>
      <c r="Q132" s="112"/>
      <c r="R132" s="224" t="s">
        <v>135</v>
      </c>
      <c r="S132" s="176">
        <f t="shared" si="22"/>
        <v>0</v>
      </c>
      <c r="T132" s="176">
        <f t="shared" si="23"/>
        <v>0</v>
      </c>
      <c r="U132" s="176">
        <f t="shared" si="24"/>
        <v>0</v>
      </c>
      <c r="V132" s="176">
        <v>0</v>
      </c>
      <c r="W132" s="176">
        <v>0</v>
      </c>
      <c r="X132" s="176">
        <v>0</v>
      </c>
      <c r="Y132" s="176">
        <v>0</v>
      </c>
      <c r="Z132" s="176">
        <v>0</v>
      </c>
      <c r="AA132" s="176">
        <v>0</v>
      </c>
      <c r="AB132" s="176">
        <v>0</v>
      </c>
      <c r="AC132" s="176">
        <v>0</v>
      </c>
      <c r="AD132" s="176">
        <v>0</v>
      </c>
      <c r="AE132" s="176">
        <v>0</v>
      </c>
      <c r="AF132" s="176">
        <v>0</v>
      </c>
      <c r="AG132" s="176">
        <v>0</v>
      </c>
      <c r="AH132" s="176">
        <f t="shared" si="25"/>
        <v>0</v>
      </c>
      <c r="AI132" s="176">
        <v>0</v>
      </c>
      <c r="AJ132" s="176">
        <v>0</v>
      </c>
      <c r="AK132" s="108"/>
      <c r="AL132" s="65"/>
    </row>
    <row r="133" spans="1:38" s="66" customFormat="1" ht="13.2" customHeight="1">
      <c r="A133" s="112" t="s">
        <v>103</v>
      </c>
      <c r="B133" s="224" t="s">
        <v>133</v>
      </c>
      <c r="C133" s="176">
        <v>0</v>
      </c>
      <c r="D133" s="176">
        <f t="shared" si="19"/>
        <v>0</v>
      </c>
      <c r="E133" s="176">
        <v>0</v>
      </c>
      <c r="F133" s="176">
        <v>0</v>
      </c>
      <c r="G133" s="176">
        <f t="shared" si="20"/>
        <v>0</v>
      </c>
      <c r="H133" s="176">
        <v>0</v>
      </c>
      <c r="I133" s="176">
        <v>0</v>
      </c>
      <c r="J133" s="176">
        <f t="shared" si="21"/>
        <v>0</v>
      </c>
      <c r="K133" s="176">
        <v>0</v>
      </c>
      <c r="L133" s="176">
        <v>0</v>
      </c>
      <c r="M133" s="176">
        <v>0</v>
      </c>
      <c r="N133" s="176">
        <v>0</v>
      </c>
      <c r="O133" s="176">
        <v>0</v>
      </c>
      <c r="P133" s="176">
        <v>0</v>
      </c>
      <c r="Q133" s="112" t="s">
        <v>103</v>
      </c>
      <c r="R133" s="224" t="s">
        <v>133</v>
      </c>
      <c r="S133" s="176">
        <f t="shared" si="22"/>
        <v>0</v>
      </c>
      <c r="T133" s="176">
        <f t="shared" si="23"/>
        <v>0</v>
      </c>
      <c r="U133" s="176">
        <f t="shared" si="24"/>
        <v>0</v>
      </c>
      <c r="V133" s="176">
        <v>0</v>
      </c>
      <c r="W133" s="176">
        <v>0</v>
      </c>
      <c r="X133" s="176">
        <v>0</v>
      </c>
      <c r="Y133" s="176">
        <v>0</v>
      </c>
      <c r="Z133" s="176">
        <v>0</v>
      </c>
      <c r="AA133" s="176">
        <v>0</v>
      </c>
      <c r="AB133" s="176">
        <v>0</v>
      </c>
      <c r="AC133" s="176">
        <v>0</v>
      </c>
      <c r="AD133" s="176">
        <v>0</v>
      </c>
      <c r="AE133" s="176">
        <v>0</v>
      </c>
      <c r="AF133" s="176">
        <v>0</v>
      </c>
      <c r="AG133" s="176">
        <v>0</v>
      </c>
      <c r="AH133" s="176">
        <f t="shared" si="25"/>
        <v>0</v>
      </c>
      <c r="AI133" s="176">
        <v>0</v>
      </c>
      <c r="AJ133" s="176">
        <v>0</v>
      </c>
      <c r="AK133" s="108"/>
      <c r="AL133" s="65"/>
    </row>
    <row r="134" spans="1:38" s="66" customFormat="1" ht="13.2" customHeight="1">
      <c r="A134" s="112"/>
      <c r="B134" s="224" t="s">
        <v>136</v>
      </c>
      <c r="C134" s="176">
        <v>2</v>
      </c>
      <c r="D134" s="176">
        <f t="shared" si="19"/>
        <v>22</v>
      </c>
      <c r="E134" s="176">
        <v>9</v>
      </c>
      <c r="F134" s="176">
        <v>13</v>
      </c>
      <c r="G134" s="176">
        <f t="shared" si="20"/>
        <v>6</v>
      </c>
      <c r="H134" s="176">
        <v>0</v>
      </c>
      <c r="I134" s="176">
        <v>6</v>
      </c>
      <c r="J134" s="176">
        <f t="shared" si="21"/>
        <v>12</v>
      </c>
      <c r="K134" s="176">
        <v>2</v>
      </c>
      <c r="L134" s="176">
        <v>2</v>
      </c>
      <c r="M134" s="176">
        <v>2</v>
      </c>
      <c r="N134" s="176">
        <v>2</v>
      </c>
      <c r="O134" s="176">
        <v>2</v>
      </c>
      <c r="P134" s="176">
        <v>2</v>
      </c>
      <c r="Q134" s="112"/>
      <c r="R134" s="224" t="s">
        <v>136</v>
      </c>
      <c r="S134" s="176">
        <f t="shared" si="22"/>
        <v>97</v>
      </c>
      <c r="T134" s="176">
        <f t="shared" si="23"/>
        <v>56</v>
      </c>
      <c r="U134" s="176">
        <f t="shared" si="24"/>
        <v>41</v>
      </c>
      <c r="V134" s="176">
        <v>9</v>
      </c>
      <c r="W134" s="176">
        <v>8</v>
      </c>
      <c r="X134" s="176">
        <v>8</v>
      </c>
      <c r="Y134" s="176">
        <v>6</v>
      </c>
      <c r="Z134" s="176">
        <v>7</v>
      </c>
      <c r="AA134" s="176">
        <v>7</v>
      </c>
      <c r="AB134" s="176">
        <v>8</v>
      </c>
      <c r="AC134" s="176">
        <v>10</v>
      </c>
      <c r="AD134" s="176">
        <v>12</v>
      </c>
      <c r="AE134" s="176">
        <v>4</v>
      </c>
      <c r="AF134" s="176">
        <v>12</v>
      </c>
      <c r="AG134" s="176">
        <v>6</v>
      </c>
      <c r="AH134" s="176">
        <f t="shared" si="25"/>
        <v>22</v>
      </c>
      <c r="AI134" s="176">
        <v>12</v>
      </c>
      <c r="AJ134" s="176">
        <v>10</v>
      </c>
      <c r="AK134" s="108"/>
      <c r="AL134" s="65"/>
    </row>
    <row r="135" spans="1:38" s="66" customFormat="1" ht="13.2" customHeight="1">
      <c r="A135" s="112"/>
      <c r="B135" s="224" t="s">
        <v>135</v>
      </c>
      <c r="C135" s="176">
        <v>0</v>
      </c>
      <c r="D135" s="176">
        <f t="shared" si="19"/>
        <v>0</v>
      </c>
      <c r="E135" s="176">
        <v>0</v>
      </c>
      <c r="F135" s="176">
        <v>0</v>
      </c>
      <c r="G135" s="176">
        <f t="shared" si="20"/>
        <v>0</v>
      </c>
      <c r="H135" s="176">
        <v>0</v>
      </c>
      <c r="I135" s="176">
        <v>0</v>
      </c>
      <c r="J135" s="176">
        <f t="shared" si="21"/>
        <v>0</v>
      </c>
      <c r="K135" s="176">
        <v>0</v>
      </c>
      <c r="L135" s="176">
        <v>0</v>
      </c>
      <c r="M135" s="176">
        <v>0</v>
      </c>
      <c r="N135" s="176">
        <v>0</v>
      </c>
      <c r="O135" s="176">
        <v>0</v>
      </c>
      <c r="P135" s="176">
        <v>0</v>
      </c>
      <c r="Q135" s="112"/>
      <c r="R135" s="224" t="s">
        <v>135</v>
      </c>
      <c r="S135" s="176">
        <f t="shared" si="22"/>
        <v>0</v>
      </c>
      <c r="T135" s="176">
        <f t="shared" si="23"/>
        <v>0</v>
      </c>
      <c r="U135" s="176">
        <f t="shared" si="24"/>
        <v>0</v>
      </c>
      <c r="V135" s="176">
        <v>0</v>
      </c>
      <c r="W135" s="176">
        <v>0</v>
      </c>
      <c r="X135" s="176">
        <v>0</v>
      </c>
      <c r="Y135" s="176">
        <v>0</v>
      </c>
      <c r="Z135" s="176">
        <v>0</v>
      </c>
      <c r="AA135" s="176">
        <v>0</v>
      </c>
      <c r="AB135" s="176">
        <v>0</v>
      </c>
      <c r="AC135" s="176">
        <v>0</v>
      </c>
      <c r="AD135" s="176">
        <v>0</v>
      </c>
      <c r="AE135" s="176">
        <v>0</v>
      </c>
      <c r="AF135" s="176">
        <v>0</v>
      </c>
      <c r="AG135" s="176">
        <v>0</v>
      </c>
      <c r="AH135" s="176">
        <f t="shared" si="25"/>
        <v>0</v>
      </c>
      <c r="AI135" s="176">
        <v>0</v>
      </c>
      <c r="AJ135" s="176">
        <v>0</v>
      </c>
      <c r="AK135" s="108"/>
      <c r="AL135" s="65"/>
    </row>
    <row r="136" spans="1:38" s="66" customFormat="1" ht="13.2" customHeight="1">
      <c r="A136" s="112" t="s">
        <v>83</v>
      </c>
      <c r="B136" s="224" t="s">
        <v>133</v>
      </c>
      <c r="C136" s="176">
        <v>0</v>
      </c>
      <c r="D136" s="176">
        <f t="shared" si="19"/>
        <v>0</v>
      </c>
      <c r="E136" s="176">
        <v>0</v>
      </c>
      <c r="F136" s="176">
        <v>0</v>
      </c>
      <c r="G136" s="176">
        <f t="shared" si="20"/>
        <v>0</v>
      </c>
      <c r="H136" s="176">
        <v>0</v>
      </c>
      <c r="I136" s="176">
        <v>0</v>
      </c>
      <c r="J136" s="176">
        <f t="shared" si="21"/>
        <v>0</v>
      </c>
      <c r="K136" s="176">
        <v>0</v>
      </c>
      <c r="L136" s="176">
        <v>0</v>
      </c>
      <c r="M136" s="176">
        <v>0</v>
      </c>
      <c r="N136" s="176">
        <v>0</v>
      </c>
      <c r="O136" s="176">
        <v>0</v>
      </c>
      <c r="P136" s="176">
        <v>0</v>
      </c>
      <c r="Q136" s="112" t="s">
        <v>83</v>
      </c>
      <c r="R136" s="224" t="s">
        <v>133</v>
      </c>
      <c r="S136" s="176">
        <f t="shared" si="22"/>
        <v>0</v>
      </c>
      <c r="T136" s="176">
        <f t="shared" si="23"/>
        <v>0</v>
      </c>
      <c r="U136" s="176">
        <f t="shared" si="24"/>
        <v>0</v>
      </c>
      <c r="V136" s="176">
        <v>0</v>
      </c>
      <c r="W136" s="176">
        <v>0</v>
      </c>
      <c r="X136" s="176">
        <v>0</v>
      </c>
      <c r="Y136" s="176">
        <v>0</v>
      </c>
      <c r="Z136" s="176">
        <v>0</v>
      </c>
      <c r="AA136" s="176">
        <v>0</v>
      </c>
      <c r="AB136" s="176">
        <v>0</v>
      </c>
      <c r="AC136" s="176">
        <v>0</v>
      </c>
      <c r="AD136" s="176">
        <v>0</v>
      </c>
      <c r="AE136" s="176">
        <v>0</v>
      </c>
      <c r="AF136" s="176">
        <v>0</v>
      </c>
      <c r="AG136" s="176">
        <v>0</v>
      </c>
      <c r="AH136" s="176">
        <f t="shared" si="25"/>
        <v>0</v>
      </c>
      <c r="AI136" s="176">
        <v>0</v>
      </c>
      <c r="AJ136" s="176">
        <v>0</v>
      </c>
      <c r="AK136" s="108"/>
      <c r="AL136" s="65"/>
    </row>
    <row r="137" spans="1:38" s="66" customFormat="1" ht="13.2" customHeight="1">
      <c r="A137" s="112"/>
      <c r="B137" s="224" t="s">
        <v>136</v>
      </c>
      <c r="C137" s="176">
        <v>8</v>
      </c>
      <c r="D137" s="176">
        <f t="shared" si="19"/>
        <v>195</v>
      </c>
      <c r="E137" s="176">
        <v>56</v>
      </c>
      <c r="F137" s="176">
        <v>139</v>
      </c>
      <c r="G137" s="176">
        <f t="shared" si="20"/>
        <v>22</v>
      </c>
      <c r="H137" s="176">
        <v>5</v>
      </c>
      <c r="I137" s="176">
        <v>17</v>
      </c>
      <c r="J137" s="176">
        <f t="shared" si="21"/>
        <v>112</v>
      </c>
      <c r="K137" s="176">
        <v>20</v>
      </c>
      <c r="L137" s="176">
        <v>20</v>
      </c>
      <c r="M137" s="176">
        <v>19</v>
      </c>
      <c r="N137" s="176">
        <v>17</v>
      </c>
      <c r="O137" s="176">
        <v>19</v>
      </c>
      <c r="P137" s="176">
        <v>17</v>
      </c>
      <c r="Q137" s="112"/>
      <c r="R137" s="224" t="s">
        <v>136</v>
      </c>
      <c r="S137" s="176">
        <f t="shared" si="22"/>
        <v>2587</v>
      </c>
      <c r="T137" s="176">
        <f t="shared" si="23"/>
        <v>1332</v>
      </c>
      <c r="U137" s="176">
        <f t="shared" si="24"/>
        <v>1255</v>
      </c>
      <c r="V137" s="176">
        <v>240</v>
      </c>
      <c r="W137" s="176">
        <v>229</v>
      </c>
      <c r="X137" s="176">
        <v>237</v>
      </c>
      <c r="Y137" s="176">
        <v>239</v>
      </c>
      <c r="Z137" s="176">
        <v>213</v>
      </c>
      <c r="AA137" s="176">
        <v>187</v>
      </c>
      <c r="AB137" s="176">
        <v>179</v>
      </c>
      <c r="AC137" s="176">
        <v>181</v>
      </c>
      <c r="AD137" s="176">
        <v>234</v>
      </c>
      <c r="AE137" s="176">
        <v>214</v>
      </c>
      <c r="AF137" s="176">
        <v>229</v>
      </c>
      <c r="AG137" s="176">
        <v>205</v>
      </c>
      <c r="AH137" s="176">
        <f t="shared" si="25"/>
        <v>387</v>
      </c>
      <c r="AI137" s="176">
        <v>193</v>
      </c>
      <c r="AJ137" s="176">
        <v>194</v>
      </c>
      <c r="AK137" s="108"/>
      <c r="AL137" s="65"/>
    </row>
    <row r="138" spans="1:38" s="66" customFormat="1" ht="13.2" customHeight="1">
      <c r="A138" s="112"/>
      <c r="B138" s="224" t="s">
        <v>135</v>
      </c>
      <c r="C138" s="176">
        <v>0</v>
      </c>
      <c r="D138" s="176">
        <f t="shared" si="19"/>
        <v>0</v>
      </c>
      <c r="E138" s="176">
        <v>0</v>
      </c>
      <c r="F138" s="176">
        <v>0</v>
      </c>
      <c r="G138" s="176">
        <f t="shared" si="20"/>
        <v>0</v>
      </c>
      <c r="H138" s="176">
        <v>0</v>
      </c>
      <c r="I138" s="176">
        <v>0</v>
      </c>
      <c r="J138" s="176">
        <f t="shared" si="21"/>
        <v>0</v>
      </c>
      <c r="K138" s="176">
        <v>0</v>
      </c>
      <c r="L138" s="176">
        <v>0</v>
      </c>
      <c r="M138" s="176">
        <v>0</v>
      </c>
      <c r="N138" s="176">
        <v>0</v>
      </c>
      <c r="O138" s="176">
        <v>0</v>
      </c>
      <c r="P138" s="176">
        <v>0</v>
      </c>
      <c r="Q138" s="112"/>
      <c r="R138" s="224" t="s">
        <v>135</v>
      </c>
      <c r="S138" s="176">
        <f t="shared" si="22"/>
        <v>0</v>
      </c>
      <c r="T138" s="176">
        <f t="shared" si="23"/>
        <v>0</v>
      </c>
      <c r="U138" s="176">
        <f t="shared" si="24"/>
        <v>0</v>
      </c>
      <c r="V138" s="176">
        <v>0</v>
      </c>
      <c r="W138" s="176">
        <v>0</v>
      </c>
      <c r="X138" s="176">
        <v>0</v>
      </c>
      <c r="Y138" s="176">
        <v>0</v>
      </c>
      <c r="Z138" s="176">
        <v>0</v>
      </c>
      <c r="AA138" s="176">
        <v>0</v>
      </c>
      <c r="AB138" s="176">
        <v>0</v>
      </c>
      <c r="AC138" s="176">
        <v>0</v>
      </c>
      <c r="AD138" s="176">
        <v>0</v>
      </c>
      <c r="AE138" s="176">
        <v>0</v>
      </c>
      <c r="AF138" s="176">
        <v>0</v>
      </c>
      <c r="AG138" s="176">
        <v>0</v>
      </c>
      <c r="AH138" s="176">
        <f t="shared" si="25"/>
        <v>0</v>
      </c>
      <c r="AI138" s="176">
        <v>0</v>
      </c>
      <c r="AJ138" s="176">
        <v>0</v>
      </c>
      <c r="AK138" s="108"/>
      <c r="AL138" s="65"/>
    </row>
    <row r="139" spans="1:38" s="66" customFormat="1" ht="13.2" customHeight="1">
      <c r="A139" s="112" t="s">
        <v>84</v>
      </c>
      <c r="B139" s="224" t="s">
        <v>133</v>
      </c>
      <c r="C139" s="176">
        <v>0</v>
      </c>
      <c r="D139" s="176">
        <f t="shared" si="19"/>
        <v>0</v>
      </c>
      <c r="E139" s="176">
        <v>0</v>
      </c>
      <c r="F139" s="176">
        <v>0</v>
      </c>
      <c r="G139" s="176">
        <f t="shared" si="20"/>
        <v>0</v>
      </c>
      <c r="H139" s="176">
        <v>0</v>
      </c>
      <c r="I139" s="176">
        <v>0</v>
      </c>
      <c r="J139" s="176">
        <f t="shared" si="21"/>
        <v>0</v>
      </c>
      <c r="K139" s="176">
        <v>0</v>
      </c>
      <c r="L139" s="176">
        <v>0</v>
      </c>
      <c r="M139" s="176">
        <v>0</v>
      </c>
      <c r="N139" s="176">
        <v>0</v>
      </c>
      <c r="O139" s="176">
        <v>0</v>
      </c>
      <c r="P139" s="176">
        <v>0</v>
      </c>
      <c r="Q139" s="112" t="s">
        <v>84</v>
      </c>
      <c r="R139" s="224" t="s">
        <v>133</v>
      </c>
      <c r="S139" s="176">
        <f t="shared" si="22"/>
        <v>0</v>
      </c>
      <c r="T139" s="176">
        <f t="shared" si="23"/>
        <v>0</v>
      </c>
      <c r="U139" s="176">
        <f t="shared" si="24"/>
        <v>0</v>
      </c>
      <c r="V139" s="176">
        <v>0</v>
      </c>
      <c r="W139" s="176">
        <v>0</v>
      </c>
      <c r="X139" s="176">
        <v>0</v>
      </c>
      <c r="Y139" s="176">
        <v>0</v>
      </c>
      <c r="Z139" s="176">
        <v>0</v>
      </c>
      <c r="AA139" s="176">
        <v>0</v>
      </c>
      <c r="AB139" s="176">
        <v>0</v>
      </c>
      <c r="AC139" s="176">
        <v>0</v>
      </c>
      <c r="AD139" s="176">
        <v>0</v>
      </c>
      <c r="AE139" s="176">
        <v>0</v>
      </c>
      <c r="AF139" s="176">
        <v>0</v>
      </c>
      <c r="AG139" s="176">
        <v>0</v>
      </c>
      <c r="AH139" s="176">
        <f t="shared" si="25"/>
        <v>0</v>
      </c>
      <c r="AI139" s="176">
        <v>0</v>
      </c>
      <c r="AJ139" s="176">
        <v>0</v>
      </c>
      <c r="AK139" s="108"/>
      <c r="AL139" s="65"/>
    </row>
    <row r="140" spans="1:38" s="66" customFormat="1" ht="13.2" customHeight="1">
      <c r="A140" s="112"/>
      <c r="B140" s="224" t="s">
        <v>136</v>
      </c>
      <c r="C140" s="176">
        <v>6</v>
      </c>
      <c r="D140" s="176">
        <f t="shared" si="19"/>
        <v>251</v>
      </c>
      <c r="E140" s="176">
        <v>75</v>
      </c>
      <c r="F140" s="176">
        <v>176</v>
      </c>
      <c r="G140" s="176">
        <f t="shared" si="20"/>
        <v>24</v>
      </c>
      <c r="H140" s="176">
        <v>7</v>
      </c>
      <c r="I140" s="176">
        <v>17</v>
      </c>
      <c r="J140" s="176">
        <f t="shared" si="21"/>
        <v>141</v>
      </c>
      <c r="K140" s="176">
        <v>25</v>
      </c>
      <c r="L140" s="176">
        <v>27</v>
      </c>
      <c r="M140" s="176">
        <v>22</v>
      </c>
      <c r="N140" s="176">
        <v>19</v>
      </c>
      <c r="O140" s="176">
        <v>23</v>
      </c>
      <c r="P140" s="176">
        <v>25</v>
      </c>
      <c r="Q140" s="112"/>
      <c r="R140" s="224" t="s">
        <v>136</v>
      </c>
      <c r="S140" s="176">
        <f t="shared" si="22"/>
        <v>3475</v>
      </c>
      <c r="T140" s="176">
        <f t="shared" si="23"/>
        <v>1845</v>
      </c>
      <c r="U140" s="176">
        <f t="shared" si="24"/>
        <v>1630</v>
      </c>
      <c r="V140" s="176">
        <v>334</v>
      </c>
      <c r="W140" s="176">
        <v>320</v>
      </c>
      <c r="X140" s="176">
        <v>331</v>
      </c>
      <c r="Y140" s="176">
        <v>290</v>
      </c>
      <c r="Z140" s="176">
        <v>297</v>
      </c>
      <c r="AA140" s="176">
        <v>224</v>
      </c>
      <c r="AB140" s="176">
        <v>258</v>
      </c>
      <c r="AC140" s="176">
        <v>234</v>
      </c>
      <c r="AD140" s="176">
        <v>297</v>
      </c>
      <c r="AE140" s="176">
        <v>284</v>
      </c>
      <c r="AF140" s="176">
        <v>328</v>
      </c>
      <c r="AG140" s="176">
        <v>278</v>
      </c>
      <c r="AH140" s="176">
        <f t="shared" si="25"/>
        <v>604</v>
      </c>
      <c r="AI140" s="176">
        <v>316</v>
      </c>
      <c r="AJ140" s="176">
        <v>288</v>
      </c>
      <c r="AK140" s="108"/>
      <c r="AL140" s="65"/>
    </row>
    <row r="141" spans="1:38" s="66" customFormat="1" ht="13.2" customHeight="1">
      <c r="A141" s="112"/>
      <c r="B141" s="224" t="s">
        <v>135</v>
      </c>
      <c r="C141" s="176">
        <v>0</v>
      </c>
      <c r="D141" s="176">
        <f t="shared" si="19"/>
        <v>0</v>
      </c>
      <c r="E141" s="176">
        <v>0</v>
      </c>
      <c r="F141" s="176">
        <v>0</v>
      </c>
      <c r="G141" s="176">
        <f t="shared" si="20"/>
        <v>0</v>
      </c>
      <c r="H141" s="176">
        <v>0</v>
      </c>
      <c r="I141" s="176">
        <v>0</v>
      </c>
      <c r="J141" s="176">
        <f t="shared" si="21"/>
        <v>0</v>
      </c>
      <c r="K141" s="176">
        <v>0</v>
      </c>
      <c r="L141" s="176">
        <v>0</v>
      </c>
      <c r="M141" s="176">
        <v>0</v>
      </c>
      <c r="N141" s="176">
        <v>0</v>
      </c>
      <c r="O141" s="176">
        <v>0</v>
      </c>
      <c r="P141" s="176">
        <v>0</v>
      </c>
      <c r="Q141" s="112"/>
      <c r="R141" s="224" t="s">
        <v>135</v>
      </c>
      <c r="S141" s="176">
        <f t="shared" si="22"/>
        <v>0</v>
      </c>
      <c r="T141" s="176">
        <f t="shared" si="23"/>
        <v>0</v>
      </c>
      <c r="U141" s="176">
        <f t="shared" si="24"/>
        <v>0</v>
      </c>
      <c r="V141" s="176">
        <v>0</v>
      </c>
      <c r="W141" s="176">
        <v>0</v>
      </c>
      <c r="X141" s="176">
        <v>0</v>
      </c>
      <c r="Y141" s="176">
        <v>0</v>
      </c>
      <c r="Z141" s="176">
        <v>0</v>
      </c>
      <c r="AA141" s="176">
        <v>0</v>
      </c>
      <c r="AB141" s="176">
        <v>0</v>
      </c>
      <c r="AC141" s="176">
        <v>0</v>
      </c>
      <c r="AD141" s="176">
        <v>0</v>
      </c>
      <c r="AE141" s="176">
        <v>0</v>
      </c>
      <c r="AF141" s="176">
        <v>0</v>
      </c>
      <c r="AG141" s="176">
        <v>0</v>
      </c>
      <c r="AH141" s="176">
        <f t="shared" si="25"/>
        <v>0</v>
      </c>
      <c r="AI141" s="176">
        <v>0</v>
      </c>
      <c r="AJ141" s="176">
        <v>0</v>
      </c>
      <c r="AK141" s="108"/>
      <c r="AL141" s="65"/>
    </row>
    <row r="142" spans="1:38" s="66" customFormat="1" ht="13.2" customHeight="1">
      <c r="A142" s="112" t="s">
        <v>104</v>
      </c>
      <c r="B142" s="224" t="s">
        <v>133</v>
      </c>
      <c r="C142" s="176">
        <v>0</v>
      </c>
      <c r="D142" s="176">
        <f t="shared" si="19"/>
        <v>0</v>
      </c>
      <c r="E142" s="176">
        <v>0</v>
      </c>
      <c r="F142" s="176">
        <v>0</v>
      </c>
      <c r="G142" s="176">
        <f t="shared" si="20"/>
        <v>0</v>
      </c>
      <c r="H142" s="176">
        <v>0</v>
      </c>
      <c r="I142" s="176">
        <v>0</v>
      </c>
      <c r="J142" s="176">
        <f t="shared" si="21"/>
        <v>0</v>
      </c>
      <c r="K142" s="176">
        <v>0</v>
      </c>
      <c r="L142" s="176">
        <v>0</v>
      </c>
      <c r="M142" s="176">
        <v>0</v>
      </c>
      <c r="N142" s="176">
        <v>0</v>
      </c>
      <c r="O142" s="176">
        <v>0</v>
      </c>
      <c r="P142" s="176">
        <v>0</v>
      </c>
      <c r="Q142" s="112" t="s">
        <v>104</v>
      </c>
      <c r="R142" s="224" t="s">
        <v>133</v>
      </c>
      <c r="S142" s="176">
        <f t="shared" si="22"/>
        <v>0</v>
      </c>
      <c r="T142" s="176">
        <f t="shared" si="23"/>
        <v>0</v>
      </c>
      <c r="U142" s="176">
        <f t="shared" si="24"/>
        <v>0</v>
      </c>
      <c r="V142" s="176">
        <v>0</v>
      </c>
      <c r="W142" s="176">
        <v>0</v>
      </c>
      <c r="X142" s="176">
        <v>0</v>
      </c>
      <c r="Y142" s="176">
        <v>0</v>
      </c>
      <c r="Z142" s="176">
        <v>0</v>
      </c>
      <c r="AA142" s="176">
        <v>0</v>
      </c>
      <c r="AB142" s="176">
        <v>0</v>
      </c>
      <c r="AC142" s="176">
        <v>0</v>
      </c>
      <c r="AD142" s="176">
        <v>0</v>
      </c>
      <c r="AE142" s="176">
        <v>0</v>
      </c>
      <c r="AF142" s="176">
        <v>0</v>
      </c>
      <c r="AG142" s="176">
        <v>0</v>
      </c>
      <c r="AH142" s="176">
        <f t="shared" si="25"/>
        <v>0</v>
      </c>
      <c r="AI142" s="176">
        <v>0</v>
      </c>
      <c r="AJ142" s="176">
        <v>0</v>
      </c>
      <c r="AK142" s="108"/>
      <c r="AL142" s="65"/>
    </row>
    <row r="143" spans="1:38" s="66" customFormat="1" ht="13.2" customHeight="1">
      <c r="A143" s="112"/>
      <c r="B143" s="224" t="s">
        <v>136</v>
      </c>
      <c r="C143" s="176">
        <v>7</v>
      </c>
      <c r="D143" s="176">
        <f t="shared" si="19"/>
        <v>132</v>
      </c>
      <c r="E143" s="176">
        <v>50</v>
      </c>
      <c r="F143" s="176">
        <v>82</v>
      </c>
      <c r="G143" s="176">
        <f t="shared" si="20"/>
        <v>19</v>
      </c>
      <c r="H143" s="176">
        <v>3</v>
      </c>
      <c r="I143" s="176">
        <v>16</v>
      </c>
      <c r="J143" s="176">
        <f t="shared" si="21"/>
        <v>72</v>
      </c>
      <c r="K143" s="176">
        <v>13</v>
      </c>
      <c r="L143" s="176">
        <v>13</v>
      </c>
      <c r="M143" s="176">
        <v>11</v>
      </c>
      <c r="N143" s="176">
        <v>12</v>
      </c>
      <c r="O143" s="176">
        <v>11</v>
      </c>
      <c r="P143" s="176">
        <v>12</v>
      </c>
      <c r="Q143" s="112"/>
      <c r="R143" s="224" t="s">
        <v>136</v>
      </c>
      <c r="S143" s="176">
        <f t="shared" si="22"/>
        <v>1227</v>
      </c>
      <c r="T143" s="176">
        <f t="shared" si="23"/>
        <v>644</v>
      </c>
      <c r="U143" s="176">
        <f t="shared" si="24"/>
        <v>583</v>
      </c>
      <c r="V143" s="176">
        <v>115</v>
      </c>
      <c r="W143" s="176">
        <v>119</v>
      </c>
      <c r="X143" s="176">
        <v>118</v>
      </c>
      <c r="Y143" s="176">
        <v>104</v>
      </c>
      <c r="Z143" s="176">
        <v>98</v>
      </c>
      <c r="AA143" s="176">
        <v>69</v>
      </c>
      <c r="AB143" s="176">
        <v>96</v>
      </c>
      <c r="AC143" s="176">
        <v>84</v>
      </c>
      <c r="AD143" s="176">
        <v>108</v>
      </c>
      <c r="AE143" s="176">
        <v>103</v>
      </c>
      <c r="AF143" s="176">
        <v>109</v>
      </c>
      <c r="AG143" s="176">
        <v>104</v>
      </c>
      <c r="AH143" s="176">
        <f t="shared" si="25"/>
        <v>223</v>
      </c>
      <c r="AI143" s="176">
        <v>107</v>
      </c>
      <c r="AJ143" s="176">
        <v>116</v>
      </c>
      <c r="AK143" s="108"/>
      <c r="AL143" s="65"/>
    </row>
    <row r="144" spans="1:38" s="66" customFormat="1" ht="13.2" customHeight="1">
      <c r="A144" s="112"/>
      <c r="B144" s="224" t="s">
        <v>135</v>
      </c>
      <c r="C144" s="176">
        <v>0</v>
      </c>
      <c r="D144" s="176">
        <f t="shared" si="19"/>
        <v>0</v>
      </c>
      <c r="E144" s="176">
        <v>0</v>
      </c>
      <c r="F144" s="176">
        <v>0</v>
      </c>
      <c r="G144" s="176">
        <f t="shared" si="20"/>
        <v>0</v>
      </c>
      <c r="H144" s="176">
        <v>0</v>
      </c>
      <c r="I144" s="176">
        <v>0</v>
      </c>
      <c r="J144" s="176">
        <f t="shared" si="21"/>
        <v>0</v>
      </c>
      <c r="K144" s="176">
        <v>0</v>
      </c>
      <c r="L144" s="176">
        <v>0</v>
      </c>
      <c r="M144" s="176">
        <v>0</v>
      </c>
      <c r="N144" s="176">
        <v>0</v>
      </c>
      <c r="O144" s="176">
        <v>0</v>
      </c>
      <c r="P144" s="176">
        <v>0</v>
      </c>
      <c r="Q144" s="112"/>
      <c r="R144" s="224" t="s">
        <v>135</v>
      </c>
      <c r="S144" s="176">
        <f t="shared" si="22"/>
        <v>0</v>
      </c>
      <c r="T144" s="176">
        <f t="shared" si="23"/>
        <v>0</v>
      </c>
      <c r="U144" s="176">
        <f t="shared" si="24"/>
        <v>0</v>
      </c>
      <c r="V144" s="176">
        <v>0</v>
      </c>
      <c r="W144" s="176">
        <v>0</v>
      </c>
      <c r="X144" s="176">
        <v>0</v>
      </c>
      <c r="Y144" s="176">
        <v>0</v>
      </c>
      <c r="Z144" s="176">
        <v>0</v>
      </c>
      <c r="AA144" s="176">
        <v>0</v>
      </c>
      <c r="AB144" s="176">
        <v>0</v>
      </c>
      <c r="AC144" s="176">
        <v>0</v>
      </c>
      <c r="AD144" s="176">
        <v>0</v>
      </c>
      <c r="AE144" s="176">
        <v>0</v>
      </c>
      <c r="AF144" s="176">
        <v>0</v>
      </c>
      <c r="AG144" s="176">
        <v>0</v>
      </c>
      <c r="AH144" s="176">
        <f t="shared" si="25"/>
        <v>0</v>
      </c>
      <c r="AI144" s="176">
        <v>0</v>
      </c>
      <c r="AJ144" s="176">
        <v>0</v>
      </c>
      <c r="AK144" s="108"/>
      <c r="AL144" s="65"/>
    </row>
    <row r="145" spans="1:38" s="66" customFormat="1" ht="13.2" customHeight="1">
      <c r="A145" s="112" t="s">
        <v>105</v>
      </c>
      <c r="B145" s="224" t="s">
        <v>133</v>
      </c>
      <c r="C145" s="176">
        <v>0</v>
      </c>
      <c r="D145" s="176">
        <f t="shared" si="19"/>
        <v>0</v>
      </c>
      <c r="E145" s="176">
        <v>0</v>
      </c>
      <c r="F145" s="176">
        <v>0</v>
      </c>
      <c r="G145" s="176">
        <f t="shared" si="20"/>
        <v>0</v>
      </c>
      <c r="H145" s="176">
        <v>0</v>
      </c>
      <c r="I145" s="176">
        <v>0</v>
      </c>
      <c r="J145" s="176">
        <f t="shared" si="21"/>
        <v>0</v>
      </c>
      <c r="K145" s="176">
        <v>0</v>
      </c>
      <c r="L145" s="176">
        <v>0</v>
      </c>
      <c r="M145" s="176">
        <v>0</v>
      </c>
      <c r="N145" s="176">
        <v>0</v>
      </c>
      <c r="O145" s="176">
        <v>0</v>
      </c>
      <c r="P145" s="176">
        <v>0</v>
      </c>
      <c r="Q145" s="112" t="s">
        <v>105</v>
      </c>
      <c r="R145" s="224" t="s">
        <v>133</v>
      </c>
      <c r="S145" s="176">
        <f t="shared" si="22"/>
        <v>0</v>
      </c>
      <c r="T145" s="176">
        <f t="shared" si="23"/>
        <v>0</v>
      </c>
      <c r="U145" s="176">
        <f t="shared" si="24"/>
        <v>0</v>
      </c>
      <c r="V145" s="176">
        <v>0</v>
      </c>
      <c r="W145" s="176">
        <v>0</v>
      </c>
      <c r="X145" s="176">
        <v>0</v>
      </c>
      <c r="Y145" s="176">
        <v>0</v>
      </c>
      <c r="Z145" s="176">
        <v>0</v>
      </c>
      <c r="AA145" s="176">
        <v>0</v>
      </c>
      <c r="AB145" s="176">
        <v>0</v>
      </c>
      <c r="AC145" s="176">
        <v>0</v>
      </c>
      <c r="AD145" s="176">
        <v>0</v>
      </c>
      <c r="AE145" s="176">
        <v>0</v>
      </c>
      <c r="AF145" s="176">
        <v>0</v>
      </c>
      <c r="AG145" s="176">
        <v>0</v>
      </c>
      <c r="AH145" s="176">
        <f t="shared" si="25"/>
        <v>0</v>
      </c>
      <c r="AI145" s="176">
        <v>0</v>
      </c>
      <c r="AJ145" s="176">
        <v>0</v>
      </c>
      <c r="AK145" s="108"/>
      <c r="AL145" s="65"/>
    </row>
    <row r="146" spans="1:38" s="66" customFormat="1" ht="13.2" customHeight="1">
      <c r="A146" s="112"/>
      <c r="B146" s="224" t="s">
        <v>136</v>
      </c>
      <c r="C146" s="176">
        <v>1</v>
      </c>
      <c r="D146" s="176">
        <f t="shared" si="19"/>
        <v>20</v>
      </c>
      <c r="E146" s="176">
        <v>12</v>
      </c>
      <c r="F146" s="176">
        <v>8</v>
      </c>
      <c r="G146" s="176">
        <f t="shared" si="20"/>
        <v>3</v>
      </c>
      <c r="H146" s="176">
        <v>0</v>
      </c>
      <c r="I146" s="176">
        <v>3</v>
      </c>
      <c r="J146" s="176">
        <f t="shared" si="21"/>
        <v>12</v>
      </c>
      <c r="K146" s="176">
        <v>2</v>
      </c>
      <c r="L146" s="176">
        <v>2</v>
      </c>
      <c r="M146" s="176">
        <v>2</v>
      </c>
      <c r="N146" s="176">
        <v>2</v>
      </c>
      <c r="O146" s="176">
        <v>2</v>
      </c>
      <c r="P146" s="176">
        <v>2</v>
      </c>
      <c r="Q146" s="112"/>
      <c r="R146" s="224" t="s">
        <v>136</v>
      </c>
      <c r="S146" s="176">
        <f t="shared" si="22"/>
        <v>60</v>
      </c>
      <c r="T146" s="176">
        <f t="shared" si="23"/>
        <v>32</v>
      </c>
      <c r="U146" s="176">
        <f t="shared" si="24"/>
        <v>28</v>
      </c>
      <c r="V146" s="176">
        <v>3</v>
      </c>
      <c r="W146" s="176">
        <v>7</v>
      </c>
      <c r="X146" s="176">
        <v>5</v>
      </c>
      <c r="Y146" s="176">
        <v>1</v>
      </c>
      <c r="Z146" s="176">
        <v>4</v>
      </c>
      <c r="AA146" s="176">
        <v>6</v>
      </c>
      <c r="AB146" s="176">
        <v>5</v>
      </c>
      <c r="AC146" s="176">
        <v>5</v>
      </c>
      <c r="AD146" s="176">
        <v>9</v>
      </c>
      <c r="AE146" s="176">
        <v>5</v>
      </c>
      <c r="AF146" s="176">
        <v>6</v>
      </c>
      <c r="AG146" s="176">
        <v>4</v>
      </c>
      <c r="AH146" s="176">
        <f t="shared" si="25"/>
        <v>9</v>
      </c>
      <c r="AI146" s="176">
        <v>5</v>
      </c>
      <c r="AJ146" s="176">
        <v>4</v>
      </c>
      <c r="AK146" s="108"/>
      <c r="AL146" s="65"/>
    </row>
    <row r="147" spans="1:38" s="66" customFormat="1" ht="13.2" customHeight="1">
      <c r="A147" s="112"/>
      <c r="B147" s="224" t="s">
        <v>135</v>
      </c>
      <c r="C147" s="176">
        <v>0</v>
      </c>
      <c r="D147" s="176">
        <f t="shared" si="19"/>
        <v>0</v>
      </c>
      <c r="E147" s="176">
        <v>0</v>
      </c>
      <c r="F147" s="176">
        <v>0</v>
      </c>
      <c r="G147" s="176">
        <f t="shared" si="20"/>
        <v>0</v>
      </c>
      <c r="H147" s="176">
        <v>0</v>
      </c>
      <c r="I147" s="176">
        <v>0</v>
      </c>
      <c r="J147" s="176">
        <f t="shared" si="21"/>
        <v>0</v>
      </c>
      <c r="K147" s="176">
        <v>0</v>
      </c>
      <c r="L147" s="176">
        <v>0</v>
      </c>
      <c r="M147" s="176">
        <v>0</v>
      </c>
      <c r="N147" s="176">
        <v>0</v>
      </c>
      <c r="O147" s="176">
        <v>0</v>
      </c>
      <c r="P147" s="176">
        <v>0</v>
      </c>
      <c r="Q147" s="112"/>
      <c r="R147" s="224" t="s">
        <v>135</v>
      </c>
      <c r="S147" s="176">
        <f t="shared" si="22"/>
        <v>0</v>
      </c>
      <c r="T147" s="176">
        <f t="shared" si="23"/>
        <v>0</v>
      </c>
      <c r="U147" s="176">
        <f t="shared" si="24"/>
        <v>0</v>
      </c>
      <c r="V147" s="176">
        <v>0</v>
      </c>
      <c r="W147" s="176">
        <v>0</v>
      </c>
      <c r="X147" s="176">
        <v>0</v>
      </c>
      <c r="Y147" s="176">
        <v>0</v>
      </c>
      <c r="Z147" s="176">
        <v>0</v>
      </c>
      <c r="AA147" s="176">
        <v>0</v>
      </c>
      <c r="AB147" s="176">
        <v>0</v>
      </c>
      <c r="AC147" s="176">
        <v>0</v>
      </c>
      <c r="AD147" s="176">
        <v>0</v>
      </c>
      <c r="AE147" s="176">
        <v>0</v>
      </c>
      <c r="AF147" s="176">
        <v>0</v>
      </c>
      <c r="AG147" s="176">
        <v>0</v>
      </c>
      <c r="AH147" s="176">
        <f t="shared" si="25"/>
        <v>0</v>
      </c>
      <c r="AI147" s="176">
        <v>0</v>
      </c>
      <c r="AJ147" s="176">
        <v>0</v>
      </c>
      <c r="AK147" s="108"/>
      <c r="AL147" s="65"/>
    </row>
    <row r="148" spans="1:38" s="66" customFormat="1" ht="13.2" customHeight="1">
      <c r="A148" s="112" t="s">
        <v>106</v>
      </c>
      <c r="B148" s="224" t="s">
        <v>133</v>
      </c>
      <c r="C148" s="176">
        <v>0</v>
      </c>
      <c r="D148" s="176">
        <f t="shared" si="19"/>
        <v>0</v>
      </c>
      <c r="E148" s="176">
        <v>0</v>
      </c>
      <c r="F148" s="176">
        <v>0</v>
      </c>
      <c r="G148" s="176">
        <f t="shared" si="20"/>
        <v>0</v>
      </c>
      <c r="H148" s="176">
        <v>0</v>
      </c>
      <c r="I148" s="176">
        <v>0</v>
      </c>
      <c r="J148" s="176">
        <f t="shared" si="21"/>
        <v>0</v>
      </c>
      <c r="K148" s="176">
        <v>0</v>
      </c>
      <c r="L148" s="176">
        <v>0</v>
      </c>
      <c r="M148" s="176">
        <v>0</v>
      </c>
      <c r="N148" s="176">
        <v>0</v>
      </c>
      <c r="O148" s="176">
        <v>0</v>
      </c>
      <c r="P148" s="176">
        <v>0</v>
      </c>
      <c r="Q148" s="112" t="s">
        <v>106</v>
      </c>
      <c r="R148" s="224" t="s">
        <v>133</v>
      </c>
      <c r="S148" s="176">
        <f t="shared" si="22"/>
        <v>0</v>
      </c>
      <c r="T148" s="176">
        <f t="shared" si="23"/>
        <v>0</v>
      </c>
      <c r="U148" s="176">
        <f t="shared" si="24"/>
        <v>0</v>
      </c>
      <c r="V148" s="176">
        <v>0</v>
      </c>
      <c r="W148" s="176">
        <v>0</v>
      </c>
      <c r="X148" s="176">
        <v>0</v>
      </c>
      <c r="Y148" s="176">
        <v>0</v>
      </c>
      <c r="Z148" s="176">
        <v>0</v>
      </c>
      <c r="AA148" s="176">
        <v>0</v>
      </c>
      <c r="AB148" s="176">
        <v>0</v>
      </c>
      <c r="AC148" s="176">
        <v>0</v>
      </c>
      <c r="AD148" s="176">
        <v>0</v>
      </c>
      <c r="AE148" s="176">
        <v>0</v>
      </c>
      <c r="AF148" s="176">
        <v>0</v>
      </c>
      <c r="AG148" s="176">
        <v>0</v>
      </c>
      <c r="AH148" s="176">
        <f t="shared" si="25"/>
        <v>0</v>
      </c>
      <c r="AI148" s="176">
        <v>0</v>
      </c>
      <c r="AJ148" s="176">
        <v>0</v>
      </c>
      <c r="AK148" s="108"/>
      <c r="AL148" s="65"/>
    </row>
    <row r="149" spans="1:38" s="66" customFormat="1" ht="13.2" customHeight="1">
      <c r="A149" s="112"/>
      <c r="B149" s="224" t="s">
        <v>136</v>
      </c>
      <c r="C149" s="176">
        <v>11</v>
      </c>
      <c r="D149" s="176">
        <f t="shared" si="19"/>
        <v>879</v>
      </c>
      <c r="E149" s="176">
        <v>236</v>
      </c>
      <c r="F149" s="176">
        <v>643</v>
      </c>
      <c r="G149" s="176">
        <f t="shared" si="20"/>
        <v>60</v>
      </c>
      <c r="H149" s="176">
        <v>5</v>
      </c>
      <c r="I149" s="176">
        <v>55</v>
      </c>
      <c r="J149" s="176">
        <f t="shared" si="21"/>
        <v>509</v>
      </c>
      <c r="K149" s="176">
        <v>95</v>
      </c>
      <c r="L149" s="176">
        <v>95</v>
      </c>
      <c r="M149" s="176">
        <v>75</v>
      </c>
      <c r="N149" s="176">
        <v>76</v>
      </c>
      <c r="O149" s="176">
        <v>83</v>
      </c>
      <c r="P149" s="176">
        <v>85</v>
      </c>
      <c r="Q149" s="112"/>
      <c r="R149" s="224" t="s">
        <v>136</v>
      </c>
      <c r="S149" s="176">
        <f t="shared" si="22"/>
        <v>13170</v>
      </c>
      <c r="T149" s="176">
        <f t="shared" si="23"/>
        <v>6874</v>
      </c>
      <c r="U149" s="176">
        <f t="shared" si="24"/>
        <v>6296</v>
      </c>
      <c r="V149" s="176">
        <v>1293</v>
      </c>
      <c r="W149" s="176">
        <v>1233</v>
      </c>
      <c r="X149" s="176">
        <v>1337</v>
      </c>
      <c r="Y149" s="176">
        <v>1211</v>
      </c>
      <c r="Z149" s="176">
        <v>1005</v>
      </c>
      <c r="AA149" s="176">
        <v>938</v>
      </c>
      <c r="AB149" s="176">
        <v>986</v>
      </c>
      <c r="AC149" s="176">
        <v>863</v>
      </c>
      <c r="AD149" s="176">
        <v>1112</v>
      </c>
      <c r="AE149" s="176">
        <v>1034</v>
      </c>
      <c r="AF149" s="176">
        <v>1141</v>
      </c>
      <c r="AG149" s="176">
        <v>1017</v>
      </c>
      <c r="AH149" s="176">
        <f t="shared" si="25"/>
        <v>2070</v>
      </c>
      <c r="AI149" s="176">
        <v>1109</v>
      </c>
      <c r="AJ149" s="176">
        <v>961</v>
      </c>
      <c r="AK149" s="108"/>
      <c r="AL149" s="65"/>
    </row>
    <row r="150" spans="1:38" s="66" customFormat="1" ht="13.2" customHeight="1">
      <c r="A150" s="112"/>
      <c r="B150" s="224" t="s">
        <v>135</v>
      </c>
      <c r="C150" s="176">
        <v>0</v>
      </c>
      <c r="D150" s="176">
        <f t="shared" si="19"/>
        <v>0</v>
      </c>
      <c r="E150" s="176">
        <v>0</v>
      </c>
      <c r="F150" s="176">
        <v>0</v>
      </c>
      <c r="G150" s="176">
        <f t="shared" si="20"/>
        <v>0</v>
      </c>
      <c r="H150" s="176">
        <v>0</v>
      </c>
      <c r="I150" s="176">
        <v>0</v>
      </c>
      <c r="J150" s="176">
        <f t="shared" si="21"/>
        <v>0</v>
      </c>
      <c r="K150" s="176">
        <v>0</v>
      </c>
      <c r="L150" s="176">
        <v>0</v>
      </c>
      <c r="M150" s="176">
        <v>0</v>
      </c>
      <c r="N150" s="176">
        <v>0</v>
      </c>
      <c r="O150" s="176">
        <v>0</v>
      </c>
      <c r="P150" s="176">
        <v>0</v>
      </c>
      <c r="Q150" s="112"/>
      <c r="R150" s="224" t="s">
        <v>135</v>
      </c>
      <c r="S150" s="176">
        <f t="shared" si="22"/>
        <v>0</v>
      </c>
      <c r="T150" s="176">
        <f t="shared" si="23"/>
        <v>0</v>
      </c>
      <c r="U150" s="176">
        <f t="shared" si="24"/>
        <v>0</v>
      </c>
      <c r="V150" s="176">
        <v>0</v>
      </c>
      <c r="W150" s="176">
        <v>0</v>
      </c>
      <c r="X150" s="176">
        <v>0</v>
      </c>
      <c r="Y150" s="176">
        <v>0</v>
      </c>
      <c r="Z150" s="176">
        <v>0</v>
      </c>
      <c r="AA150" s="176">
        <v>0</v>
      </c>
      <c r="AB150" s="176">
        <v>0</v>
      </c>
      <c r="AC150" s="176">
        <v>0</v>
      </c>
      <c r="AD150" s="176">
        <v>0</v>
      </c>
      <c r="AE150" s="176">
        <v>0</v>
      </c>
      <c r="AF150" s="176">
        <v>0</v>
      </c>
      <c r="AG150" s="176">
        <v>0</v>
      </c>
      <c r="AH150" s="176">
        <f t="shared" si="25"/>
        <v>0</v>
      </c>
      <c r="AI150" s="176">
        <v>0</v>
      </c>
      <c r="AJ150" s="176">
        <v>0</v>
      </c>
      <c r="AK150" s="108"/>
      <c r="AL150" s="65"/>
    </row>
    <row r="151" spans="1:38" s="66" customFormat="1" ht="13.2" customHeight="1">
      <c r="A151" s="112" t="s">
        <v>107</v>
      </c>
      <c r="B151" s="224" t="s">
        <v>133</v>
      </c>
      <c r="C151" s="176">
        <v>0</v>
      </c>
      <c r="D151" s="176">
        <f t="shared" si="19"/>
        <v>0</v>
      </c>
      <c r="E151" s="176">
        <v>0</v>
      </c>
      <c r="F151" s="176">
        <v>0</v>
      </c>
      <c r="G151" s="176">
        <f t="shared" si="20"/>
        <v>0</v>
      </c>
      <c r="H151" s="176">
        <v>0</v>
      </c>
      <c r="I151" s="176">
        <v>0</v>
      </c>
      <c r="J151" s="176">
        <f t="shared" si="21"/>
        <v>0</v>
      </c>
      <c r="K151" s="176">
        <v>0</v>
      </c>
      <c r="L151" s="176">
        <v>0</v>
      </c>
      <c r="M151" s="176">
        <v>0</v>
      </c>
      <c r="N151" s="176">
        <v>0</v>
      </c>
      <c r="O151" s="176">
        <v>0</v>
      </c>
      <c r="P151" s="176">
        <v>0</v>
      </c>
      <c r="Q151" s="112" t="s">
        <v>107</v>
      </c>
      <c r="R151" s="224" t="s">
        <v>133</v>
      </c>
      <c r="S151" s="176">
        <f t="shared" si="22"/>
        <v>0</v>
      </c>
      <c r="T151" s="176">
        <f t="shared" si="23"/>
        <v>0</v>
      </c>
      <c r="U151" s="176">
        <f t="shared" si="24"/>
        <v>0</v>
      </c>
      <c r="V151" s="176">
        <v>0</v>
      </c>
      <c r="W151" s="176">
        <v>0</v>
      </c>
      <c r="X151" s="176">
        <v>0</v>
      </c>
      <c r="Y151" s="176">
        <v>0</v>
      </c>
      <c r="Z151" s="176">
        <v>0</v>
      </c>
      <c r="AA151" s="176">
        <v>0</v>
      </c>
      <c r="AB151" s="176">
        <v>0</v>
      </c>
      <c r="AC151" s="176">
        <v>0</v>
      </c>
      <c r="AD151" s="176">
        <v>0</v>
      </c>
      <c r="AE151" s="176">
        <v>0</v>
      </c>
      <c r="AF151" s="176">
        <v>0</v>
      </c>
      <c r="AG151" s="176">
        <v>0</v>
      </c>
      <c r="AH151" s="176">
        <f t="shared" si="25"/>
        <v>0</v>
      </c>
      <c r="AI151" s="176">
        <v>0</v>
      </c>
      <c r="AJ151" s="176">
        <v>0</v>
      </c>
      <c r="AK151" s="108"/>
      <c r="AL151" s="65"/>
    </row>
    <row r="152" spans="1:38" s="66" customFormat="1" ht="13.2" customHeight="1">
      <c r="A152" s="112"/>
      <c r="B152" s="224" t="s">
        <v>136</v>
      </c>
      <c r="C152" s="176">
        <v>9</v>
      </c>
      <c r="D152" s="176">
        <f t="shared" si="19"/>
        <v>732</v>
      </c>
      <c r="E152" s="176">
        <v>164</v>
      </c>
      <c r="F152" s="176">
        <v>568</v>
      </c>
      <c r="G152" s="176">
        <f t="shared" si="20"/>
        <v>53</v>
      </c>
      <c r="H152" s="176">
        <v>6</v>
      </c>
      <c r="I152" s="176">
        <v>47</v>
      </c>
      <c r="J152" s="176">
        <f t="shared" si="21"/>
        <v>420</v>
      </c>
      <c r="K152" s="176">
        <v>73</v>
      </c>
      <c r="L152" s="176">
        <v>75</v>
      </c>
      <c r="M152" s="176">
        <v>67</v>
      </c>
      <c r="N152" s="176">
        <v>61</v>
      </c>
      <c r="O152" s="176">
        <v>73</v>
      </c>
      <c r="P152" s="176">
        <v>71</v>
      </c>
      <c r="Q152" s="112"/>
      <c r="R152" s="224" t="s">
        <v>136</v>
      </c>
      <c r="S152" s="176">
        <f t="shared" si="22"/>
        <v>11081</v>
      </c>
      <c r="T152" s="176">
        <f t="shared" si="23"/>
        <v>5754</v>
      </c>
      <c r="U152" s="176">
        <f t="shared" si="24"/>
        <v>5327</v>
      </c>
      <c r="V152" s="176">
        <v>1051</v>
      </c>
      <c r="W152" s="176">
        <v>930</v>
      </c>
      <c r="X152" s="176">
        <v>1021</v>
      </c>
      <c r="Y152" s="176">
        <v>967</v>
      </c>
      <c r="Z152" s="176">
        <v>892</v>
      </c>
      <c r="AA152" s="176">
        <v>840</v>
      </c>
      <c r="AB152" s="176">
        <v>837</v>
      </c>
      <c r="AC152" s="176">
        <v>800</v>
      </c>
      <c r="AD152" s="176">
        <v>980</v>
      </c>
      <c r="AE152" s="176">
        <v>889</v>
      </c>
      <c r="AF152" s="176">
        <v>973</v>
      </c>
      <c r="AG152" s="176">
        <v>901</v>
      </c>
      <c r="AH152" s="176">
        <f t="shared" si="25"/>
        <v>1871</v>
      </c>
      <c r="AI152" s="176">
        <v>994</v>
      </c>
      <c r="AJ152" s="176">
        <v>877</v>
      </c>
      <c r="AK152" s="108"/>
      <c r="AL152" s="65"/>
    </row>
    <row r="153" spans="1:38" s="66" customFormat="1" ht="13.2" customHeight="1">
      <c r="A153" s="112"/>
      <c r="B153" s="224" t="s">
        <v>135</v>
      </c>
      <c r="C153" s="176">
        <v>0</v>
      </c>
      <c r="D153" s="176">
        <f t="shared" si="19"/>
        <v>0</v>
      </c>
      <c r="E153" s="176">
        <v>0</v>
      </c>
      <c r="F153" s="176">
        <v>0</v>
      </c>
      <c r="G153" s="176">
        <f t="shared" si="20"/>
        <v>0</v>
      </c>
      <c r="H153" s="176">
        <v>0</v>
      </c>
      <c r="I153" s="176">
        <v>0</v>
      </c>
      <c r="J153" s="176">
        <f t="shared" si="21"/>
        <v>0</v>
      </c>
      <c r="K153" s="176">
        <v>0</v>
      </c>
      <c r="L153" s="176">
        <v>0</v>
      </c>
      <c r="M153" s="176">
        <v>0</v>
      </c>
      <c r="N153" s="176">
        <v>0</v>
      </c>
      <c r="O153" s="176">
        <v>0</v>
      </c>
      <c r="P153" s="176">
        <v>0</v>
      </c>
      <c r="Q153" s="112"/>
      <c r="R153" s="224" t="s">
        <v>135</v>
      </c>
      <c r="S153" s="176">
        <f t="shared" si="22"/>
        <v>0</v>
      </c>
      <c r="T153" s="176">
        <f t="shared" si="23"/>
        <v>0</v>
      </c>
      <c r="U153" s="176">
        <f t="shared" si="24"/>
        <v>0</v>
      </c>
      <c r="V153" s="176">
        <v>0</v>
      </c>
      <c r="W153" s="176">
        <v>0</v>
      </c>
      <c r="X153" s="176">
        <v>0</v>
      </c>
      <c r="Y153" s="176">
        <v>0</v>
      </c>
      <c r="Z153" s="176">
        <v>0</v>
      </c>
      <c r="AA153" s="176">
        <v>0</v>
      </c>
      <c r="AB153" s="176">
        <v>0</v>
      </c>
      <c r="AC153" s="176">
        <v>0</v>
      </c>
      <c r="AD153" s="176">
        <v>0</v>
      </c>
      <c r="AE153" s="176">
        <v>0</v>
      </c>
      <c r="AF153" s="176">
        <v>0</v>
      </c>
      <c r="AG153" s="176">
        <v>0</v>
      </c>
      <c r="AH153" s="176">
        <f t="shared" si="25"/>
        <v>0</v>
      </c>
      <c r="AI153" s="176">
        <v>0</v>
      </c>
      <c r="AJ153" s="176">
        <v>0</v>
      </c>
      <c r="AK153" s="108"/>
      <c r="AL153" s="65"/>
    </row>
    <row r="154" spans="1:38" s="66" customFormat="1" ht="13.2" customHeight="1">
      <c r="A154" s="112" t="s">
        <v>108</v>
      </c>
      <c r="B154" s="224" t="s">
        <v>133</v>
      </c>
      <c r="C154" s="176">
        <v>0</v>
      </c>
      <c r="D154" s="176">
        <f t="shared" si="19"/>
        <v>0</v>
      </c>
      <c r="E154" s="176">
        <v>0</v>
      </c>
      <c r="F154" s="176">
        <v>0</v>
      </c>
      <c r="G154" s="176">
        <f t="shared" si="20"/>
        <v>0</v>
      </c>
      <c r="H154" s="176">
        <v>0</v>
      </c>
      <c r="I154" s="176">
        <v>0</v>
      </c>
      <c r="J154" s="176">
        <f t="shared" si="21"/>
        <v>0</v>
      </c>
      <c r="K154" s="176">
        <v>0</v>
      </c>
      <c r="L154" s="176">
        <v>0</v>
      </c>
      <c r="M154" s="176">
        <v>0</v>
      </c>
      <c r="N154" s="176">
        <v>0</v>
      </c>
      <c r="O154" s="176">
        <v>0</v>
      </c>
      <c r="P154" s="176">
        <v>0</v>
      </c>
      <c r="Q154" s="112" t="s">
        <v>108</v>
      </c>
      <c r="R154" s="224" t="s">
        <v>133</v>
      </c>
      <c r="S154" s="176">
        <f t="shared" si="22"/>
        <v>0</v>
      </c>
      <c r="T154" s="176">
        <f t="shared" si="23"/>
        <v>0</v>
      </c>
      <c r="U154" s="176">
        <f t="shared" si="24"/>
        <v>0</v>
      </c>
      <c r="V154" s="176">
        <v>0</v>
      </c>
      <c r="W154" s="176">
        <v>0</v>
      </c>
      <c r="X154" s="176">
        <v>0</v>
      </c>
      <c r="Y154" s="176">
        <v>0</v>
      </c>
      <c r="Z154" s="176">
        <v>0</v>
      </c>
      <c r="AA154" s="176">
        <v>0</v>
      </c>
      <c r="AB154" s="176">
        <v>0</v>
      </c>
      <c r="AC154" s="176">
        <v>0</v>
      </c>
      <c r="AD154" s="176">
        <v>0</v>
      </c>
      <c r="AE154" s="176">
        <v>0</v>
      </c>
      <c r="AF154" s="176">
        <v>0</v>
      </c>
      <c r="AG154" s="176">
        <v>0</v>
      </c>
      <c r="AH154" s="176">
        <f t="shared" si="25"/>
        <v>0</v>
      </c>
      <c r="AI154" s="176">
        <v>0</v>
      </c>
      <c r="AJ154" s="176">
        <v>0</v>
      </c>
      <c r="AK154" s="108"/>
      <c r="AL154" s="65"/>
    </row>
    <row r="155" spans="1:38" s="66" customFormat="1" ht="13.2" customHeight="1">
      <c r="A155" s="112"/>
      <c r="B155" s="224" t="s">
        <v>136</v>
      </c>
      <c r="C155" s="176">
        <v>7</v>
      </c>
      <c r="D155" s="176">
        <f t="shared" si="19"/>
        <v>261</v>
      </c>
      <c r="E155" s="176">
        <v>76</v>
      </c>
      <c r="F155" s="176">
        <v>185</v>
      </c>
      <c r="G155" s="176">
        <f t="shared" si="20"/>
        <v>24</v>
      </c>
      <c r="H155" s="176">
        <v>3</v>
      </c>
      <c r="I155" s="176">
        <v>21</v>
      </c>
      <c r="J155" s="176">
        <f t="shared" si="21"/>
        <v>146</v>
      </c>
      <c r="K155" s="176">
        <v>26</v>
      </c>
      <c r="L155" s="176">
        <v>27</v>
      </c>
      <c r="M155" s="176">
        <v>22</v>
      </c>
      <c r="N155" s="176">
        <v>21</v>
      </c>
      <c r="O155" s="176">
        <v>25</v>
      </c>
      <c r="P155" s="176">
        <v>25</v>
      </c>
      <c r="Q155" s="112"/>
      <c r="R155" s="224" t="s">
        <v>136</v>
      </c>
      <c r="S155" s="176">
        <f t="shared" si="22"/>
        <v>3465</v>
      </c>
      <c r="T155" s="176">
        <f t="shared" si="23"/>
        <v>1831</v>
      </c>
      <c r="U155" s="176">
        <f t="shared" si="24"/>
        <v>1634</v>
      </c>
      <c r="V155" s="176">
        <v>320</v>
      </c>
      <c r="W155" s="176">
        <v>328</v>
      </c>
      <c r="X155" s="176">
        <v>353</v>
      </c>
      <c r="Y155" s="176">
        <v>306</v>
      </c>
      <c r="Z155" s="176">
        <v>292</v>
      </c>
      <c r="AA155" s="176">
        <v>237</v>
      </c>
      <c r="AB155" s="176">
        <v>256</v>
      </c>
      <c r="AC155" s="176">
        <v>217</v>
      </c>
      <c r="AD155" s="176">
        <v>293</v>
      </c>
      <c r="AE155" s="176">
        <v>288</v>
      </c>
      <c r="AF155" s="176">
        <v>317</v>
      </c>
      <c r="AG155" s="176">
        <v>258</v>
      </c>
      <c r="AH155" s="176">
        <f t="shared" si="25"/>
        <v>599</v>
      </c>
      <c r="AI155" s="176">
        <v>327</v>
      </c>
      <c r="AJ155" s="176">
        <v>272</v>
      </c>
      <c r="AK155" s="108"/>
      <c r="AL155" s="65"/>
    </row>
    <row r="156" spans="1:38" s="66" customFormat="1" ht="13.2" customHeight="1">
      <c r="A156" s="112"/>
      <c r="B156" s="224" t="s">
        <v>135</v>
      </c>
      <c r="C156" s="176">
        <v>0</v>
      </c>
      <c r="D156" s="176">
        <f t="shared" si="19"/>
        <v>0</v>
      </c>
      <c r="E156" s="176">
        <v>0</v>
      </c>
      <c r="F156" s="176">
        <v>0</v>
      </c>
      <c r="G156" s="176">
        <f t="shared" si="20"/>
        <v>0</v>
      </c>
      <c r="H156" s="176">
        <v>0</v>
      </c>
      <c r="I156" s="176">
        <v>0</v>
      </c>
      <c r="J156" s="176">
        <f t="shared" si="21"/>
        <v>0</v>
      </c>
      <c r="K156" s="176">
        <v>0</v>
      </c>
      <c r="L156" s="176">
        <v>0</v>
      </c>
      <c r="M156" s="176">
        <v>0</v>
      </c>
      <c r="N156" s="176">
        <v>0</v>
      </c>
      <c r="O156" s="176">
        <v>0</v>
      </c>
      <c r="P156" s="176">
        <v>0</v>
      </c>
      <c r="Q156" s="112"/>
      <c r="R156" s="224" t="s">
        <v>135</v>
      </c>
      <c r="S156" s="176">
        <f t="shared" si="22"/>
        <v>0</v>
      </c>
      <c r="T156" s="176">
        <f t="shared" si="23"/>
        <v>0</v>
      </c>
      <c r="U156" s="176">
        <f t="shared" si="24"/>
        <v>0</v>
      </c>
      <c r="V156" s="176">
        <v>0</v>
      </c>
      <c r="W156" s="176">
        <v>0</v>
      </c>
      <c r="X156" s="176">
        <v>0</v>
      </c>
      <c r="Y156" s="176">
        <v>0</v>
      </c>
      <c r="Z156" s="176">
        <v>0</v>
      </c>
      <c r="AA156" s="176">
        <v>0</v>
      </c>
      <c r="AB156" s="176">
        <v>0</v>
      </c>
      <c r="AC156" s="176">
        <v>0</v>
      </c>
      <c r="AD156" s="176">
        <v>0</v>
      </c>
      <c r="AE156" s="176">
        <v>0</v>
      </c>
      <c r="AF156" s="176">
        <v>0</v>
      </c>
      <c r="AG156" s="176">
        <v>0</v>
      </c>
      <c r="AH156" s="176">
        <f t="shared" si="25"/>
        <v>0</v>
      </c>
      <c r="AI156" s="176">
        <v>0</v>
      </c>
      <c r="AJ156" s="176">
        <v>0</v>
      </c>
      <c r="AK156" s="108"/>
      <c r="AL156" s="65"/>
    </row>
    <row r="157" spans="1:38" s="66" customFormat="1" ht="13.2" customHeight="1">
      <c r="A157" s="112" t="s">
        <v>87</v>
      </c>
      <c r="B157" s="224" t="s">
        <v>133</v>
      </c>
      <c r="C157" s="176">
        <v>0</v>
      </c>
      <c r="D157" s="176">
        <f t="shared" si="19"/>
        <v>0</v>
      </c>
      <c r="E157" s="176">
        <v>0</v>
      </c>
      <c r="F157" s="176">
        <v>0</v>
      </c>
      <c r="G157" s="176">
        <f t="shared" si="20"/>
        <v>0</v>
      </c>
      <c r="H157" s="176">
        <v>0</v>
      </c>
      <c r="I157" s="176">
        <v>0</v>
      </c>
      <c r="J157" s="176">
        <f t="shared" si="21"/>
        <v>0</v>
      </c>
      <c r="K157" s="176">
        <v>0</v>
      </c>
      <c r="L157" s="176">
        <v>0</v>
      </c>
      <c r="M157" s="176">
        <v>0</v>
      </c>
      <c r="N157" s="176">
        <v>0</v>
      </c>
      <c r="O157" s="176">
        <v>0</v>
      </c>
      <c r="P157" s="176">
        <v>0</v>
      </c>
      <c r="Q157" s="112" t="s">
        <v>87</v>
      </c>
      <c r="R157" s="224" t="s">
        <v>133</v>
      </c>
      <c r="S157" s="176">
        <f t="shared" si="22"/>
        <v>0</v>
      </c>
      <c r="T157" s="176">
        <f t="shared" si="23"/>
        <v>0</v>
      </c>
      <c r="U157" s="176">
        <f t="shared" si="24"/>
        <v>0</v>
      </c>
      <c r="V157" s="176">
        <v>0</v>
      </c>
      <c r="W157" s="176">
        <v>0</v>
      </c>
      <c r="X157" s="176">
        <v>0</v>
      </c>
      <c r="Y157" s="176">
        <v>0</v>
      </c>
      <c r="Z157" s="176">
        <v>0</v>
      </c>
      <c r="AA157" s="176">
        <v>0</v>
      </c>
      <c r="AB157" s="176">
        <v>0</v>
      </c>
      <c r="AC157" s="176">
        <v>0</v>
      </c>
      <c r="AD157" s="176">
        <v>0</v>
      </c>
      <c r="AE157" s="176">
        <v>0</v>
      </c>
      <c r="AF157" s="176">
        <v>0</v>
      </c>
      <c r="AG157" s="176">
        <v>0</v>
      </c>
      <c r="AH157" s="176">
        <f t="shared" si="25"/>
        <v>0</v>
      </c>
      <c r="AI157" s="176">
        <v>0</v>
      </c>
      <c r="AJ157" s="176">
        <v>0</v>
      </c>
      <c r="AK157" s="108"/>
      <c r="AL157" s="65"/>
    </row>
    <row r="158" spans="1:38" s="66" customFormat="1" ht="13.2" customHeight="1">
      <c r="A158" s="112"/>
      <c r="B158" s="224" t="s">
        <v>136</v>
      </c>
      <c r="C158" s="176">
        <v>7</v>
      </c>
      <c r="D158" s="176">
        <f t="shared" si="19"/>
        <v>476</v>
      </c>
      <c r="E158" s="176">
        <v>116</v>
      </c>
      <c r="F158" s="176">
        <v>360</v>
      </c>
      <c r="G158" s="176">
        <f t="shared" si="20"/>
        <v>36</v>
      </c>
      <c r="H158" s="176">
        <v>6</v>
      </c>
      <c r="I158" s="176">
        <v>30</v>
      </c>
      <c r="J158" s="176">
        <f t="shared" si="21"/>
        <v>276</v>
      </c>
      <c r="K158" s="176">
        <v>49</v>
      </c>
      <c r="L158" s="176">
        <v>49</v>
      </c>
      <c r="M158" s="176">
        <v>41</v>
      </c>
      <c r="N158" s="176">
        <v>40</v>
      </c>
      <c r="O158" s="176">
        <v>48</v>
      </c>
      <c r="P158" s="176">
        <v>49</v>
      </c>
      <c r="Q158" s="112"/>
      <c r="R158" s="224" t="s">
        <v>136</v>
      </c>
      <c r="S158" s="176">
        <f t="shared" si="22"/>
        <v>7102</v>
      </c>
      <c r="T158" s="176">
        <f t="shared" si="23"/>
        <v>3691</v>
      </c>
      <c r="U158" s="176">
        <f t="shared" si="24"/>
        <v>3411</v>
      </c>
      <c r="V158" s="176">
        <v>633</v>
      </c>
      <c r="W158" s="176">
        <v>664</v>
      </c>
      <c r="X158" s="176">
        <v>667</v>
      </c>
      <c r="Y158" s="176">
        <v>597</v>
      </c>
      <c r="Z158" s="176">
        <v>592</v>
      </c>
      <c r="AA158" s="176">
        <v>488</v>
      </c>
      <c r="AB158" s="176">
        <v>534</v>
      </c>
      <c r="AC158" s="176">
        <v>515</v>
      </c>
      <c r="AD158" s="176">
        <v>615</v>
      </c>
      <c r="AE158" s="176">
        <v>576</v>
      </c>
      <c r="AF158" s="176">
        <v>650</v>
      </c>
      <c r="AG158" s="176">
        <v>571</v>
      </c>
      <c r="AH158" s="176">
        <f t="shared" si="25"/>
        <v>1196</v>
      </c>
      <c r="AI158" s="176">
        <v>623</v>
      </c>
      <c r="AJ158" s="176">
        <v>573</v>
      </c>
      <c r="AK158" s="108"/>
      <c r="AL158" s="65"/>
    </row>
    <row r="159" spans="1:38" s="66" customFormat="1" ht="13.2" customHeight="1">
      <c r="A159" s="112"/>
      <c r="B159" s="224" t="s">
        <v>135</v>
      </c>
      <c r="C159" s="176">
        <v>1</v>
      </c>
      <c r="D159" s="176">
        <f t="shared" si="19"/>
        <v>43</v>
      </c>
      <c r="E159" s="176">
        <v>9</v>
      </c>
      <c r="F159" s="176">
        <v>34</v>
      </c>
      <c r="G159" s="176">
        <f t="shared" si="20"/>
        <v>6</v>
      </c>
      <c r="H159" s="176">
        <v>0</v>
      </c>
      <c r="I159" s="176">
        <v>6</v>
      </c>
      <c r="J159" s="176">
        <f t="shared" si="21"/>
        <v>24</v>
      </c>
      <c r="K159" s="176">
        <v>4</v>
      </c>
      <c r="L159" s="176">
        <v>4</v>
      </c>
      <c r="M159" s="176">
        <v>4</v>
      </c>
      <c r="N159" s="176">
        <v>4</v>
      </c>
      <c r="O159" s="176">
        <v>4</v>
      </c>
      <c r="P159" s="176">
        <v>4</v>
      </c>
      <c r="Q159" s="112"/>
      <c r="R159" s="224" t="s">
        <v>135</v>
      </c>
      <c r="S159" s="176">
        <f t="shared" si="22"/>
        <v>1001</v>
      </c>
      <c r="T159" s="176">
        <f t="shared" si="23"/>
        <v>518</v>
      </c>
      <c r="U159" s="176">
        <f t="shared" si="24"/>
        <v>483</v>
      </c>
      <c r="V159" s="176">
        <v>92</v>
      </c>
      <c r="W159" s="176">
        <v>86</v>
      </c>
      <c r="X159" s="176">
        <v>94</v>
      </c>
      <c r="Y159" s="176">
        <v>86</v>
      </c>
      <c r="Z159" s="176">
        <v>79</v>
      </c>
      <c r="AA159" s="176">
        <v>80</v>
      </c>
      <c r="AB159" s="176">
        <v>82</v>
      </c>
      <c r="AC159" s="176">
        <v>66</v>
      </c>
      <c r="AD159" s="176">
        <v>74</v>
      </c>
      <c r="AE159" s="176">
        <v>92</v>
      </c>
      <c r="AF159" s="176">
        <v>97</v>
      </c>
      <c r="AG159" s="176">
        <v>73</v>
      </c>
      <c r="AH159" s="176">
        <f t="shared" si="25"/>
        <v>137</v>
      </c>
      <c r="AI159" s="176">
        <v>71</v>
      </c>
      <c r="AJ159" s="176">
        <v>66</v>
      </c>
      <c r="AK159" s="108"/>
      <c r="AL159" s="65"/>
    </row>
    <row r="160" spans="1:38" s="66" customFormat="1" ht="13.2" customHeight="1">
      <c r="A160" s="112" t="s">
        <v>109</v>
      </c>
      <c r="B160" s="224" t="s">
        <v>133</v>
      </c>
      <c r="C160" s="176">
        <v>0</v>
      </c>
      <c r="D160" s="176">
        <f t="shared" si="19"/>
        <v>0</v>
      </c>
      <c r="E160" s="176">
        <v>0</v>
      </c>
      <c r="F160" s="176">
        <v>0</v>
      </c>
      <c r="G160" s="176">
        <f t="shared" si="20"/>
        <v>0</v>
      </c>
      <c r="H160" s="176">
        <v>0</v>
      </c>
      <c r="I160" s="176">
        <v>0</v>
      </c>
      <c r="J160" s="176">
        <f t="shared" si="21"/>
        <v>0</v>
      </c>
      <c r="K160" s="176">
        <v>0</v>
      </c>
      <c r="L160" s="176">
        <v>0</v>
      </c>
      <c r="M160" s="176">
        <v>0</v>
      </c>
      <c r="N160" s="176">
        <v>0</v>
      </c>
      <c r="O160" s="176">
        <v>0</v>
      </c>
      <c r="P160" s="176">
        <v>0</v>
      </c>
      <c r="Q160" s="112" t="s">
        <v>109</v>
      </c>
      <c r="R160" s="224" t="s">
        <v>133</v>
      </c>
      <c r="S160" s="176">
        <f t="shared" si="22"/>
        <v>0</v>
      </c>
      <c r="T160" s="176">
        <f t="shared" si="23"/>
        <v>0</v>
      </c>
      <c r="U160" s="176">
        <f t="shared" si="24"/>
        <v>0</v>
      </c>
      <c r="V160" s="176">
        <v>0</v>
      </c>
      <c r="W160" s="176">
        <v>0</v>
      </c>
      <c r="X160" s="176">
        <v>0</v>
      </c>
      <c r="Y160" s="176">
        <v>0</v>
      </c>
      <c r="Z160" s="176">
        <v>0</v>
      </c>
      <c r="AA160" s="176">
        <v>0</v>
      </c>
      <c r="AB160" s="176">
        <v>0</v>
      </c>
      <c r="AC160" s="176">
        <v>0</v>
      </c>
      <c r="AD160" s="176">
        <v>0</v>
      </c>
      <c r="AE160" s="176">
        <v>0</v>
      </c>
      <c r="AF160" s="176">
        <v>0</v>
      </c>
      <c r="AG160" s="176">
        <v>0</v>
      </c>
      <c r="AH160" s="176">
        <f t="shared" si="25"/>
        <v>0</v>
      </c>
      <c r="AI160" s="176">
        <v>0</v>
      </c>
      <c r="AJ160" s="176">
        <v>0</v>
      </c>
      <c r="AK160" s="108"/>
      <c r="AL160" s="65"/>
    </row>
    <row r="161" spans="1:38" s="66" customFormat="1" ht="13.2" customHeight="1">
      <c r="A161" s="112"/>
      <c r="B161" s="224" t="s">
        <v>136</v>
      </c>
      <c r="C161" s="176">
        <v>13</v>
      </c>
      <c r="D161" s="176">
        <f t="shared" si="19"/>
        <v>659</v>
      </c>
      <c r="E161" s="176">
        <v>214</v>
      </c>
      <c r="F161" s="176">
        <v>445</v>
      </c>
      <c r="G161" s="176">
        <f t="shared" si="20"/>
        <v>60</v>
      </c>
      <c r="H161" s="176">
        <v>8</v>
      </c>
      <c r="I161" s="176">
        <v>52</v>
      </c>
      <c r="J161" s="176">
        <f t="shared" si="21"/>
        <v>377</v>
      </c>
      <c r="K161" s="176">
        <v>65</v>
      </c>
      <c r="L161" s="176">
        <v>71</v>
      </c>
      <c r="M161" s="176">
        <v>61</v>
      </c>
      <c r="N161" s="176">
        <v>55</v>
      </c>
      <c r="O161" s="176">
        <v>62</v>
      </c>
      <c r="P161" s="176">
        <v>63</v>
      </c>
      <c r="Q161" s="112"/>
      <c r="R161" s="224" t="s">
        <v>136</v>
      </c>
      <c r="S161" s="176">
        <f t="shared" si="22"/>
        <v>9487</v>
      </c>
      <c r="T161" s="176">
        <f t="shared" si="23"/>
        <v>4876</v>
      </c>
      <c r="U161" s="176">
        <f t="shared" si="24"/>
        <v>4611</v>
      </c>
      <c r="V161" s="176">
        <v>841</v>
      </c>
      <c r="W161" s="176">
        <v>861</v>
      </c>
      <c r="X161" s="176">
        <v>948</v>
      </c>
      <c r="Y161" s="176">
        <v>865</v>
      </c>
      <c r="Z161" s="176">
        <v>789</v>
      </c>
      <c r="AA161" s="176">
        <v>673</v>
      </c>
      <c r="AB161" s="176">
        <v>723</v>
      </c>
      <c r="AC161" s="176">
        <v>664</v>
      </c>
      <c r="AD161" s="176">
        <v>780</v>
      </c>
      <c r="AE161" s="176">
        <v>758</v>
      </c>
      <c r="AF161" s="176">
        <v>795</v>
      </c>
      <c r="AG161" s="176">
        <v>790</v>
      </c>
      <c r="AH161" s="176">
        <f t="shared" si="25"/>
        <v>1481</v>
      </c>
      <c r="AI161" s="176">
        <v>735</v>
      </c>
      <c r="AJ161" s="176">
        <v>746</v>
      </c>
      <c r="AK161" s="108"/>
      <c r="AL161" s="65"/>
    </row>
    <row r="162" spans="1:38" s="66" customFormat="1" ht="13.2" customHeight="1">
      <c r="A162" s="112"/>
      <c r="B162" s="224" t="s">
        <v>135</v>
      </c>
      <c r="C162" s="176">
        <v>0</v>
      </c>
      <c r="D162" s="176">
        <f t="shared" si="19"/>
        <v>0</v>
      </c>
      <c r="E162" s="176">
        <v>0</v>
      </c>
      <c r="F162" s="176">
        <v>0</v>
      </c>
      <c r="G162" s="176">
        <f t="shared" si="20"/>
        <v>0</v>
      </c>
      <c r="H162" s="176">
        <v>0</v>
      </c>
      <c r="I162" s="176">
        <v>0</v>
      </c>
      <c r="J162" s="176">
        <f t="shared" si="21"/>
        <v>0</v>
      </c>
      <c r="K162" s="176">
        <v>0</v>
      </c>
      <c r="L162" s="176">
        <v>0</v>
      </c>
      <c r="M162" s="176">
        <v>0</v>
      </c>
      <c r="N162" s="176">
        <v>0</v>
      </c>
      <c r="O162" s="176">
        <v>0</v>
      </c>
      <c r="P162" s="176">
        <v>0</v>
      </c>
      <c r="Q162" s="112"/>
      <c r="R162" s="224" t="s">
        <v>135</v>
      </c>
      <c r="S162" s="176">
        <f t="shared" si="22"/>
        <v>0</v>
      </c>
      <c r="T162" s="176">
        <f t="shared" si="23"/>
        <v>0</v>
      </c>
      <c r="U162" s="176">
        <f t="shared" si="24"/>
        <v>0</v>
      </c>
      <c r="V162" s="176">
        <v>0</v>
      </c>
      <c r="W162" s="176">
        <v>0</v>
      </c>
      <c r="X162" s="176">
        <v>0</v>
      </c>
      <c r="Y162" s="176">
        <v>0</v>
      </c>
      <c r="Z162" s="176">
        <v>0</v>
      </c>
      <c r="AA162" s="176">
        <v>0</v>
      </c>
      <c r="AB162" s="176">
        <v>0</v>
      </c>
      <c r="AC162" s="176">
        <v>0</v>
      </c>
      <c r="AD162" s="176">
        <v>0</v>
      </c>
      <c r="AE162" s="176">
        <v>0</v>
      </c>
      <c r="AF162" s="176">
        <v>0</v>
      </c>
      <c r="AG162" s="176">
        <v>0</v>
      </c>
      <c r="AH162" s="176">
        <f t="shared" si="25"/>
        <v>0</v>
      </c>
      <c r="AI162" s="176">
        <v>0</v>
      </c>
      <c r="AJ162" s="176">
        <v>0</v>
      </c>
      <c r="AK162" s="108"/>
      <c r="AL162" s="65"/>
    </row>
    <row r="163" spans="1:38" s="66" customFormat="1" ht="13.2" customHeight="1">
      <c r="A163" s="112" t="s">
        <v>89</v>
      </c>
      <c r="B163" s="224" t="s">
        <v>133</v>
      </c>
      <c r="C163" s="176">
        <v>0</v>
      </c>
      <c r="D163" s="176">
        <f t="shared" si="19"/>
        <v>0</v>
      </c>
      <c r="E163" s="176">
        <v>0</v>
      </c>
      <c r="F163" s="176">
        <v>0</v>
      </c>
      <c r="G163" s="176">
        <f t="shared" si="20"/>
        <v>0</v>
      </c>
      <c r="H163" s="176">
        <v>0</v>
      </c>
      <c r="I163" s="176">
        <v>0</v>
      </c>
      <c r="J163" s="176">
        <f t="shared" si="21"/>
        <v>0</v>
      </c>
      <c r="K163" s="176">
        <v>0</v>
      </c>
      <c r="L163" s="176">
        <v>0</v>
      </c>
      <c r="M163" s="176">
        <v>0</v>
      </c>
      <c r="N163" s="176">
        <v>0</v>
      </c>
      <c r="O163" s="176">
        <v>0</v>
      </c>
      <c r="P163" s="176">
        <v>0</v>
      </c>
      <c r="Q163" s="112" t="s">
        <v>89</v>
      </c>
      <c r="R163" s="224" t="s">
        <v>133</v>
      </c>
      <c r="S163" s="176">
        <f t="shared" si="22"/>
        <v>0</v>
      </c>
      <c r="T163" s="176">
        <f t="shared" si="23"/>
        <v>0</v>
      </c>
      <c r="U163" s="176">
        <f t="shared" si="24"/>
        <v>0</v>
      </c>
      <c r="V163" s="176">
        <v>0</v>
      </c>
      <c r="W163" s="176">
        <v>0</v>
      </c>
      <c r="X163" s="176">
        <v>0</v>
      </c>
      <c r="Y163" s="176">
        <v>0</v>
      </c>
      <c r="Z163" s="176">
        <v>0</v>
      </c>
      <c r="AA163" s="176">
        <v>0</v>
      </c>
      <c r="AB163" s="176">
        <v>0</v>
      </c>
      <c r="AC163" s="176">
        <v>0</v>
      </c>
      <c r="AD163" s="176">
        <v>0</v>
      </c>
      <c r="AE163" s="176">
        <v>0</v>
      </c>
      <c r="AF163" s="176">
        <v>0</v>
      </c>
      <c r="AG163" s="176">
        <v>0</v>
      </c>
      <c r="AH163" s="176">
        <f t="shared" si="25"/>
        <v>0</v>
      </c>
      <c r="AI163" s="176">
        <v>0</v>
      </c>
      <c r="AJ163" s="176">
        <v>0</v>
      </c>
      <c r="AK163" s="108"/>
      <c r="AL163" s="65"/>
    </row>
    <row r="164" spans="1:38" s="66" customFormat="1" ht="13.2" customHeight="1">
      <c r="A164" s="112"/>
      <c r="B164" s="224" t="s">
        <v>136</v>
      </c>
      <c r="C164" s="176">
        <v>5</v>
      </c>
      <c r="D164" s="176">
        <f t="shared" si="19"/>
        <v>286</v>
      </c>
      <c r="E164" s="176">
        <v>60</v>
      </c>
      <c r="F164" s="176">
        <v>226</v>
      </c>
      <c r="G164" s="176">
        <f t="shared" si="20"/>
        <v>25</v>
      </c>
      <c r="H164" s="176">
        <v>3</v>
      </c>
      <c r="I164" s="176">
        <v>22</v>
      </c>
      <c r="J164" s="176">
        <f t="shared" si="21"/>
        <v>169</v>
      </c>
      <c r="K164" s="176">
        <v>31</v>
      </c>
      <c r="L164" s="176">
        <v>28</v>
      </c>
      <c r="M164" s="176">
        <v>27</v>
      </c>
      <c r="N164" s="176">
        <v>26</v>
      </c>
      <c r="O164" s="176">
        <v>29</v>
      </c>
      <c r="P164" s="176">
        <v>28</v>
      </c>
      <c r="Q164" s="112"/>
      <c r="R164" s="224" t="s">
        <v>136</v>
      </c>
      <c r="S164" s="176">
        <f t="shared" si="22"/>
        <v>4390</v>
      </c>
      <c r="T164" s="176">
        <f t="shared" si="23"/>
        <v>2298</v>
      </c>
      <c r="U164" s="176">
        <f t="shared" si="24"/>
        <v>2092</v>
      </c>
      <c r="V164" s="176">
        <v>426</v>
      </c>
      <c r="W164" s="176">
        <v>377</v>
      </c>
      <c r="X164" s="176">
        <v>418</v>
      </c>
      <c r="Y164" s="176">
        <v>353</v>
      </c>
      <c r="Z164" s="176">
        <v>376</v>
      </c>
      <c r="AA164" s="176">
        <v>330</v>
      </c>
      <c r="AB164" s="176">
        <v>320</v>
      </c>
      <c r="AC164" s="176">
        <v>339</v>
      </c>
      <c r="AD164" s="176">
        <v>373</v>
      </c>
      <c r="AE164" s="176">
        <v>347</v>
      </c>
      <c r="AF164" s="176">
        <v>385</v>
      </c>
      <c r="AG164" s="176">
        <v>346</v>
      </c>
      <c r="AH164" s="176">
        <f t="shared" si="25"/>
        <v>734</v>
      </c>
      <c r="AI164" s="176">
        <v>359</v>
      </c>
      <c r="AJ164" s="176">
        <v>375</v>
      </c>
      <c r="AK164" s="108"/>
      <c r="AL164" s="65"/>
    </row>
    <row r="165" spans="1:38" s="66" customFormat="1" ht="13.2" customHeight="1">
      <c r="A165" s="112"/>
      <c r="B165" s="224" t="s">
        <v>135</v>
      </c>
      <c r="C165" s="176">
        <v>0</v>
      </c>
      <c r="D165" s="176">
        <f t="shared" si="19"/>
        <v>41</v>
      </c>
      <c r="E165" s="176">
        <v>5</v>
      </c>
      <c r="F165" s="176">
        <v>36</v>
      </c>
      <c r="G165" s="176">
        <f t="shared" si="20"/>
        <v>5</v>
      </c>
      <c r="H165" s="176">
        <v>1</v>
      </c>
      <c r="I165" s="176">
        <v>4</v>
      </c>
      <c r="J165" s="176">
        <f t="shared" si="21"/>
        <v>25</v>
      </c>
      <c r="K165" s="176">
        <v>4</v>
      </c>
      <c r="L165" s="176">
        <v>4</v>
      </c>
      <c r="M165" s="176">
        <v>3</v>
      </c>
      <c r="N165" s="176">
        <v>4</v>
      </c>
      <c r="O165" s="176">
        <v>5</v>
      </c>
      <c r="P165" s="176">
        <v>5</v>
      </c>
      <c r="Q165" s="112"/>
      <c r="R165" s="224" t="s">
        <v>135</v>
      </c>
      <c r="S165" s="176">
        <f t="shared" si="22"/>
        <v>627</v>
      </c>
      <c r="T165" s="176">
        <f t="shared" si="23"/>
        <v>344</v>
      </c>
      <c r="U165" s="176">
        <f t="shared" si="24"/>
        <v>283</v>
      </c>
      <c r="V165" s="176">
        <v>64</v>
      </c>
      <c r="W165" s="176">
        <v>41</v>
      </c>
      <c r="X165" s="176">
        <v>56</v>
      </c>
      <c r="Y165" s="176">
        <v>50</v>
      </c>
      <c r="Z165" s="176">
        <v>54</v>
      </c>
      <c r="AA165" s="176">
        <v>33</v>
      </c>
      <c r="AB165" s="176">
        <v>52</v>
      </c>
      <c r="AC165" s="176">
        <v>38</v>
      </c>
      <c r="AD165" s="176">
        <v>57</v>
      </c>
      <c r="AE165" s="176">
        <v>62</v>
      </c>
      <c r="AF165" s="176">
        <v>61</v>
      </c>
      <c r="AG165" s="176">
        <v>59</v>
      </c>
      <c r="AH165" s="176">
        <f t="shared" si="25"/>
        <v>147</v>
      </c>
      <c r="AI165" s="176">
        <v>75</v>
      </c>
      <c r="AJ165" s="176">
        <v>72</v>
      </c>
      <c r="AK165" s="108"/>
      <c r="AL165" s="65"/>
    </row>
    <row r="166" spans="1:38" s="66" customFormat="1" ht="13.2" customHeight="1">
      <c r="A166" s="112" t="s">
        <v>90</v>
      </c>
      <c r="B166" s="224" t="s">
        <v>133</v>
      </c>
      <c r="C166" s="176">
        <v>1</v>
      </c>
      <c r="D166" s="176">
        <f t="shared" si="19"/>
        <v>68</v>
      </c>
      <c r="E166" s="176">
        <v>21</v>
      </c>
      <c r="F166" s="176">
        <v>47</v>
      </c>
      <c r="G166" s="176">
        <f t="shared" si="20"/>
        <v>5</v>
      </c>
      <c r="H166" s="176">
        <v>2</v>
      </c>
      <c r="I166" s="176">
        <v>3</v>
      </c>
      <c r="J166" s="176">
        <f t="shared" si="21"/>
        <v>36</v>
      </c>
      <c r="K166" s="176">
        <v>6</v>
      </c>
      <c r="L166" s="176">
        <v>6</v>
      </c>
      <c r="M166" s="176">
        <v>6</v>
      </c>
      <c r="N166" s="176">
        <v>6</v>
      </c>
      <c r="O166" s="176">
        <v>6</v>
      </c>
      <c r="P166" s="176">
        <v>6</v>
      </c>
      <c r="Q166" s="112" t="s">
        <v>90</v>
      </c>
      <c r="R166" s="224" t="s">
        <v>133</v>
      </c>
      <c r="S166" s="176">
        <f t="shared" si="22"/>
        <v>1001</v>
      </c>
      <c r="T166" s="176">
        <f t="shared" si="23"/>
        <v>512</v>
      </c>
      <c r="U166" s="176">
        <f t="shared" si="24"/>
        <v>489</v>
      </c>
      <c r="V166" s="176">
        <v>99</v>
      </c>
      <c r="W166" s="176">
        <v>66</v>
      </c>
      <c r="X166" s="176">
        <v>82</v>
      </c>
      <c r="Y166" s="176">
        <v>88</v>
      </c>
      <c r="Z166" s="176">
        <v>83</v>
      </c>
      <c r="AA166" s="176">
        <v>82</v>
      </c>
      <c r="AB166" s="176">
        <v>83</v>
      </c>
      <c r="AC166" s="176">
        <v>84</v>
      </c>
      <c r="AD166" s="176">
        <v>81</v>
      </c>
      <c r="AE166" s="176">
        <v>85</v>
      </c>
      <c r="AF166" s="176">
        <v>84</v>
      </c>
      <c r="AG166" s="176">
        <v>84</v>
      </c>
      <c r="AH166" s="176">
        <f t="shared" si="25"/>
        <v>164</v>
      </c>
      <c r="AI166" s="176">
        <v>84</v>
      </c>
      <c r="AJ166" s="176">
        <v>80</v>
      </c>
      <c r="AK166" s="108"/>
      <c r="AL166" s="65"/>
    </row>
    <row r="167" spans="1:38" s="66" customFormat="1" ht="13.2" customHeight="1">
      <c r="A167" s="112"/>
      <c r="B167" s="224" t="s">
        <v>136</v>
      </c>
      <c r="C167" s="176">
        <v>5</v>
      </c>
      <c r="D167" s="176">
        <f t="shared" si="19"/>
        <v>273</v>
      </c>
      <c r="E167" s="176">
        <v>69</v>
      </c>
      <c r="F167" s="176">
        <v>204</v>
      </c>
      <c r="G167" s="176">
        <f t="shared" si="20"/>
        <v>22</v>
      </c>
      <c r="H167" s="176">
        <v>2</v>
      </c>
      <c r="I167" s="176">
        <v>20</v>
      </c>
      <c r="J167" s="176">
        <f t="shared" si="21"/>
        <v>136</v>
      </c>
      <c r="K167" s="176">
        <v>23</v>
      </c>
      <c r="L167" s="176">
        <v>23</v>
      </c>
      <c r="M167" s="176">
        <v>23</v>
      </c>
      <c r="N167" s="176">
        <v>18</v>
      </c>
      <c r="O167" s="176">
        <v>26</v>
      </c>
      <c r="P167" s="176">
        <v>23</v>
      </c>
      <c r="Q167" s="112"/>
      <c r="R167" s="224" t="s">
        <v>136</v>
      </c>
      <c r="S167" s="176">
        <f t="shared" si="22"/>
        <v>3270</v>
      </c>
      <c r="T167" s="176">
        <f t="shared" si="23"/>
        <v>1678</v>
      </c>
      <c r="U167" s="176">
        <f t="shared" si="24"/>
        <v>1592</v>
      </c>
      <c r="V167" s="176">
        <v>296</v>
      </c>
      <c r="W167" s="176">
        <v>297</v>
      </c>
      <c r="X167" s="176">
        <v>285</v>
      </c>
      <c r="Y167" s="176">
        <v>287</v>
      </c>
      <c r="Z167" s="176">
        <v>282</v>
      </c>
      <c r="AA167" s="176">
        <v>224</v>
      </c>
      <c r="AB167" s="176">
        <v>250</v>
      </c>
      <c r="AC167" s="176">
        <v>215</v>
      </c>
      <c r="AD167" s="176">
        <v>275</v>
      </c>
      <c r="AE167" s="176">
        <v>290</v>
      </c>
      <c r="AF167" s="176">
        <v>290</v>
      </c>
      <c r="AG167" s="176">
        <v>279</v>
      </c>
      <c r="AH167" s="176">
        <f t="shared" si="25"/>
        <v>524</v>
      </c>
      <c r="AI167" s="176">
        <v>258</v>
      </c>
      <c r="AJ167" s="176">
        <v>266</v>
      </c>
      <c r="AK167" s="108"/>
      <c r="AL167" s="65"/>
    </row>
    <row r="168" spans="1:38" s="66" customFormat="1" ht="13.2" customHeight="1">
      <c r="A168" s="112"/>
      <c r="B168" s="224" t="s">
        <v>135</v>
      </c>
      <c r="C168" s="176">
        <v>0</v>
      </c>
      <c r="D168" s="176">
        <f t="shared" si="19"/>
        <v>0</v>
      </c>
      <c r="E168" s="176">
        <v>0</v>
      </c>
      <c r="F168" s="176">
        <v>0</v>
      </c>
      <c r="G168" s="176">
        <f t="shared" si="20"/>
        <v>0</v>
      </c>
      <c r="H168" s="176">
        <v>0</v>
      </c>
      <c r="I168" s="176">
        <v>0</v>
      </c>
      <c r="J168" s="176">
        <f t="shared" si="21"/>
        <v>0</v>
      </c>
      <c r="K168" s="176">
        <v>0</v>
      </c>
      <c r="L168" s="176">
        <v>0</v>
      </c>
      <c r="M168" s="176">
        <v>0</v>
      </c>
      <c r="N168" s="176">
        <v>0</v>
      </c>
      <c r="O168" s="176">
        <v>0</v>
      </c>
      <c r="P168" s="176">
        <v>0</v>
      </c>
      <c r="Q168" s="112"/>
      <c r="R168" s="224" t="s">
        <v>135</v>
      </c>
      <c r="S168" s="176">
        <f t="shared" si="22"/>
        <v>0</v>
      </c>
      <c r="T168" s="176">
        <f t="shared" si="23"/>
        <v>0</v>
      </c>
      <c r="U168" s="176">
        <f t="shared" si="24"/>
        <v>0</v>
      </c>
      <c r="V168" s="176">
        <v>0</v>
      </c>
      <c r="W168" s="176">
        <v>0</v>
      </c>
      <c r="X168" s="176">
        <v>0</v>
      </c>
      <c r="Y168" s="176">
        <v>0</v>
      </c>
      <c r="Z168" s="176">
        <v>0</v>
      </c>
      <c r="AA168" s="176">
        <v>0</v>
      </c>
      <c r="AB168" s="176">
        <v>0</v>
      </c>
      <c r="AC168" s="176">
        <v>0</v>
      </c>
      <c r="AD168" s="176">
        <v>0</v>
      </c>
      <c r="AE168" s="176">
        <v>0</v>
      </c>
      <c r="AF168" s="176">
        <v>0</v>
      </c>
      <c r="AG168" s="176">
        <v>0</v>
      </c>
      <c r="AH168" s="176">
        <f t="shared" si="25"/>
        <v>0</v>
      </c>
      <c r="AI168" s="176">
        <v>0</v>
      </c>
      <c r="AJ168" s="176">
        <v>0</v>
      </c>
      <c r="AK168" s="108"/>
      <c r="AL168" s="65"/>
    </row>
    <row r="169" spans="1:38" s="66" customFormat="1" ht="20.399999999999999" customHeight="1" thickBot="1">
      <c r="A169" s="116"/>
      <c r="B169" s="225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6"/>
      <c r="R169" s="225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08"/>
      <c r="AL169" s="65"/>
    </row>
    <row r="170" spans="1:38" s="66" customFormat="1" ht="12.6" customHeight="1">
      <c r="A170" s="52" t="s">
        <v>494</v>
      </c>
      <c r="B170" s="75"/>
      <c r="C170" s="75"/>
      <c r="D170" s="75"/>
      <c r="E170" s="75"/>
      <c r="F170" s="75"/>
      <c r="G170" s="75"/>
      <c r="H170" s="75"/>
      <c r="I170" s="75"/>
      <c r="J170" s="96" t="s">
        <v>21</v>
      </c>
      <c r="K170" s="52"/>
      <c r="L170" s="52"/>
      <c r="M170" s="52"/>
      <c r="N170" s="108"/>
      <c r="O170" s="108"/>
      <c r="P170" s="108"/>
      <c r="Q170" s="347" t="s">
        <v>19</v>
      </c>
      <c r="R170" s="2"/>
      <c r="S170" s="108"/>
      <c r="T170" s="108"/>
      <c r="U170" s="108"/>
      <c r="V170" s="108"/>
      <c r="W170" s="108"/>
      <c r="X170" s="108"/>
      <c r="Y170" s="108"/>
      <c r="Z170" s="52" t="s">
        <v>21</v>
      </c>
      <c r="AA170" s="52"/>
      <c r="AB170" s="52"/>
      <c r="AC170" s="52"/>
      <c r="AD170" s="108"/>
      <c r="AE170" s="108"/>
      <c r="AF170" s="108"/>
      <c r="AG170" s="108"/>
      <c r="AH170" s="108"/>
      <c r="AI170" s="108"/>
      <c r="AJ170" s="108"/>
      <c r="AK170" s="108"/>
      <c r="AL170" s="65"/>
    </row>
    <row r="171" spans="1:38" ht="12.6" customHeight="1">
      <c r="A171" s="52" t="s">
        <v>538</v>
      </c>
      <c r="B171" s="75"/>
      <c r="C171" s="75"/>
      <c r="D171" s="75"/>
      <c r="E171" s="75"/>
      <c r="F171" s="75"/>
      <c r="G171" s="75"/>
      <c r="H171" s="75"/>
      <c r="I171" s="75"/>
      <c r="Q171" s="346"/>
    </row>
  </sheetData>
  <mergeCells count="60">
    <mergeCell ref="AH67:AJ68"/>
    <mergeCell ref="Z65:AJ65"/>
    <mergeCell ref="Q119:Y119"/>
    <mergeCell ref="S68:U68"/>
    <mergeCell ref="V68:W68"/>
    <mergeCell ref="S67:Y67"/>
    <mergeCell ref="AB68:AC68"/>
    <mergeCell ref="Q67:R69"/>
    <mergeCell ref="Z67:AG67"/>
    <mergeCell ref="AF68:AG68"/>
    <mergeCell ref="Z119:AJ119"/>
    <mergeCell ref="X68:Y68"/>
    <mergeCell ref="Z68:AA68"/>
    <mergeCell ref="AD68:AE68"/>
    <mergeCell ref="Q65:Y65"/>
    <mergeCell ref="A121:B123"/>
    <mergeCell ref="C121:C123"/>
    <mergeCell ref="Z1:AJ1"/>
    <mergeCell ref="Z4:AA4"/>
    <mergeCell ref="A1:I1"/>
    <mergeCell ref="J1:P1"/>
    <mergeCell ref="C3:C5"/>
    <mergeCell ref="Q3:R5"/>
    <mergeCell ref="AD4:AE4"/>
    <mergeCell ref="Z3:AG3"/>
    <mergeCell ref="AH3:AJ4"/>
    <mergeCell ref="X4:Y4"/>
    <mergeCell ref="AF4:AG4"/>
    <mergeCell ref="S4:U4"/>
    <mergeCell ref="AB4:AC4"/>
    <mergeCell ref="A3:B5"/>
    <mergeCell ref="J119:P119"/>
    <mergeCell ref="J67:P68"/>
    <mergeCell ref="A67:B69"/>
    <mergeCell ref="C67:C69"/>
    <mergeCell ref="D67:F68"/>
    <mergeCell ref="G67:I68"/>
    <mergeCell ref="A119:I119"/>
    <mergeCell ref="Q1:Y1"/>
    <mergeCell ref="S3:Y3"/>
    <mergeCell ref="A65:I65"/>
    <mergeCell ref="J65:P65"/>
    <mergeCell ref="D3:F4"/>
    <mergeCell ref="J3:P4"/>
    <mergeCell ref="G3:I4"/>
    <mergeCell ref="V4:W4"/>
    <mergeCell ref="AH121:AJ122"/>
    <mergeCell ref="Z122:AA122"/>
    <mergeCell ref="X122:Y122"/>
    <mergeCell ref="D121:F122"/>
    <mergeCell ref="AD122:AE122"/>
    <mergeCell ref="J121:P122"/>
    <mergeCell ref="Q121:R123"/>
    <mergeCell ref="G121:I122"/>
    <mergeCell ref="S121:Y121"/>
    <mergeCell ref="Z121:AG121"/>
    <mergeCell ref="AB122:AC122"/>
    <mergeCell ref="AF122:AG122"/>
    <mergeCell ref="S122:U122"/>
    <mergeCell ref="V122:W122"/>
  </mergeCells>
  <phoneticPr fontId="7" type="noConversion"/>
  <printOptions horizontalCentered="1" gridLinesSet="0"/>
  <pageMargins left="0.59055118110236227" right="0.59055118110236227" top="0.59055118110236227" bottom="0.59055118110236227" header="0.27559055118110237" footer="0"/>
  <pageSetup paperSize="9" scale="99" pageOrder="overThenDown" orientation="portrait" r:id="rId1"/>
  <headerFooter alignWithMargins="0"/>
  <rowBreaks count="2" manualBreakCount="2">
    <brk id="64" max="16383" man="1"/>
    <brk id="1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N196"/>
  <sheetViews>
    <sheetView showGridLines="0" tabSelected="1" view="pageBreakPreview" topLeftCell="B15" zoomScaleNormal="100" zoomScaleSheetLayoutView="100" workbookViewId="0">
      <selection activeCell="M32" sqref="M32:M33"/>
    </sheetView>
  </sheetViews>
  <sheetFormatPr defaultColWidth="8.21875" defaultRowHeight="19.95" customHeight="1"/>
  <cols>
    <col min="1" max="1" width="22.44140625" style="200" customWidth="1"/>
    <col min="2" max="2" width="7.6640625" style="200" customWidth="1"/>
    <col min="3" max="7" width="12" style="200" customWidth="1"/>
    <col min="8" max="11" width="15" style="200" customWidth="1"/>
    <col min="12" max="13" width="15.109375" style="200" customWidth="1"/>
    <col min="14" max="16384" width="8.21875" style="200"/>
  </cols>
  <sheetData>
    <row r="1" spans="1:14" s="184" customFormat="1" ht="38.1" customHeight="1">
      <c r="A1" s="504" t="s">
        <v>288</v>
      </c>
      <c r="B1" s="503"/>
      <c r="C1" s="503"/>
      <c r="D1" s="503"/>
      <c r="E1" s="503"/>
      <c r="F1" s="503"/>
      <c r="G1" s="503"/>
      <c r="H1" s="487" t="s">
        <v>281</v>
      </c>
      <c r="I1" s="487"/>
      <c r="J1" s="487"/>
      <c r="K1" s="487"/>
      <c r="L1" s="487"/>
      <c r="M1" s="487"/>
    </row>
    <row r="2" spans="1:14" s="186" customFormat="1" ht="16.95" customHeight="1" thickBot="1">
      <c r="A2" s="183"/>
      <c r="B2" s="183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4" s="187" customFormat="1" ht="15" customHeight="1">
      <c r="A3" s="488" t="s">
        <v>177</v>
      </c>
      <c r="B3" s="489"/>
      <c r="C3" s="494" t="s">
        <v>465</v>
      </c>
      <c r="D3" s="494"/>
      <c r="E3" s="496" t="s">
        <v>290</v>
      </c>
      <c r="F3" s="497"/>
      <c r="G3" s="497"/>
      <c r="H3" s="497" t="s">
        <v>286</v>
      </c>
      <c r="I3" s="497"/>
      <c r="J3" s="498"/>
      <c r="K3" s="494" t="s">
        <v>285</v>
      </c>
      <c r="L3" s="494"/>
      <c r="M3" s="499"/>
    </row>
    <row r="4" spans="1:14" s="187" customFormat="1" ht="18.600000000000001" customHeight="1">
      <c r="A4" s="490"/>
      <c r="B4" s="491"/>
      <c r="C4" s="495"/>
      <c r="D4" s="495"/>
      <c r="E4" s="502" t="s">
        <v>463</v>
      </c>
      <c r="F4" s="436"/>
      <c r="G4" s="435"/>
      <c r="H4" s="435" t="s">
        <v>284</v>
      </c>
      <c r="I4" s="501"/>
      <c r="J4" s="501"/>
      <c r="K4" s="495"/>
      <c r="L4" s="495"/>
      <c r="M4" s="500"/>
    </row>
    <row r="5" spans="1:14" s="187" customFormat="1" ht="30" customHeight="1" thickBot="1">
      <c r="A5" s="492"/>
      <c r="B5" s="493"/>
      <c r="C5" s="188" t="s">
        <v>282</v>
      </c>
      <c r="D5" s="188" t="s">
        <v>283</v>
      </c>
      <c r="E5" s="189" t="s">
        <v>14</v>
      </c>
      <c r="F5" s="189" t="s">
        <v>12</v>
      </c>
      <c r="G5" s="189" t="s">
        <v>13</v>
      </c>
      <c r="H5" s="190" t="s">
        <v>14</v>
      </c>
      <c r="I5" s="189" t="s">
        <v>12</v>
      </c>
      <c r="J5" s="189" t="s">
        <v>13</v>
      </c>
      <c r="K5" s="189" t="s">
        <v>14</v>
      </c>
      <c r="L5" s="189" t="s">
        <v>12</v>
      </c>
      <c r="M5" s="191" t="s">
        <v>13</v>
      </c>
    </row>
    <row r="6" spans="1:14" s="187" customFormat="1" ht="13.2" hidden="1" customHeight="1">
      <c r="A6" s="136" t="s">
        <v>311</v>
      </c>
      <c r="B6" s="192" t="s">
        <v>292</v>
      </c>
      <c r="C6" s="505">
        <v>152</v>
      </c>
      <c r="D6" s="506"/>
      <c r="E6" s="327">
        <v>416</v>
      </c>
      <c r="F6" s="327">
        <v>3</v>
      </c>
      <c r="G6" s="327">
        <v>413</v>
      </c>
      <c r="H6" s="327">
        <v>14</v>
      </c>
      <c r="I6" s="327" t="s">
        <v>150</v>
      </c>
      <c r="J6" s="327" t="s">
        <v>150</v>
      </c>
      <c r="K6" s="327">
        <v>6112</v>
      </c>
      <c r="L6" s="327">
        <v>3062</v>
      </c>
      <c r="M6" s="327">
        <v>3050</v>
      </c>
      <c r="N6" s="193"/>
    </row>
    <row r="7" spans="1:14" s="187" customFormat="1" ht="13.2" hidden="1" customHeight="1">
      <c r="A7" s="136"/>
      <c r="B7" s="192" t="s">
        <v>135</v>
      </c>
      <c r="C7" s="505">
        <v>172</v>
      </c>
      <c r="D7" s="506"/>
      <c r="E7" s="328">
        <v>1398</v>
      </c>
      <c r="F7" s="328">
        <v>6</v>
      </c>
      <c r="G7" s="328">
        <v>1392</v>
      </c>
      <c r="H7" s="328">
        <v>402</v>
      </c>
      <c r="I7" s="328" t="s">
        <v>291</v>
      </c>
      <c r="J7" s="328" t="s">
        <v>291</v>
      </c>
      <c r="K7" s="328">
        <v>14699</v>
      </c>
      <c r="L7" s="328">
        <v>7796</v>
      </c>
      <c r="M7" s="328">
        <v>6903</v>
      </c>
      <c r="N7" s="193"/>
    </row>
    <row r="8" spans="1:14" s="187" customFormat="1" ht="13.2" hidden="1" customHeight="1">
      <c r="A8" s="136" t="s">
        <v>536</v>
      </c>
      <c r="B8" s="192" t="s">
        <v>292</v>
      </c>
      <c r="C8" s="505">
        <v>151</v>
      </c>
      <c r="D8" s="506"/>
      <c r="E8" s="328">
        <v>422</v>
      </c>
      <c r="F8" s="328">
        <v>3</v>
      </c>
      <c r="G8" s="328">
        <v>419</v>
      </c>
      <c r="H8" s="328">
        <v>10</v>
      </c>
      <c r="I8" s="328" t="s">
        <v>291</v>
      </c>
      <c r="J8" s="328" t="s">
        <v>291</v>
      </c>
      <c r="K8" s="328">
        <v>6048</v>
      </c>
      <c r="L8" s="328">
        <v>3067</v>
      </c>
      <c r="M8" s="328">
        <v>2981</v>
      </c>
    </row>
    <row r="9" spans="1:14" s="187" customFormat="1" ht="13.2" hidden="1" customHeight="1">
      <c r="A9" s="136"/>
      <c r="B9" s="192" t="s">
        <v>135</v>
      </c>
      <c r="C9" s="505">
        <v>166</v>
      </c>
      <c r="D9" s="506"/>
      <c r="E9" s="328">
        <v>1367</v>
      </c>
      <c r="F9" s="328">
        <v>6</v>
      </c>
      <c r="G9" s="328">
        <v>1361</v>
      </c>
      <c r="H9" s="328">
        <v>369</v>
      </c>
      <c r="I9" s="328" t="s">
        <v>291</v>
      </c>
      <c r="J9" s="328" t="s">
        <v>291</v>
      </c>
      <c r="K9" s="328">
        <v>13885</v>
      </c>
      <c r="L9" s="328">
        <v>7337</v>
      </c>
      <c r="M9" s="328">
        <v>6548</v>
      </c>
    </row>
    <row r="10" spans="1:14" s="187" customFormat="1" ht="13.2" hidden="1" customHeight="1">
      <c r="A10" s="136" t="s">
        <v>537</v>
      </c>
      <c r="B10" s="192" t="s">
        <v>292</v>
      </c>
      <c r="C10" s="505">
        <v>151</v>
      </c>
      <c r="D10" s="506"/>
      <c r="E10" s="328">
        <v>436</v>
      </c>
      <c r="F10" s="328">
        <v>2</v>
      </c>
      <c r="G10" s="328">
        <v>434</v>
      </c>
      <c r="H10" s="328">
        <v>10</v>
      </c>
      <c r="I10" s="328" t="s">
        <v>291</v>
      </c>
      <c r="J10" s="328" t="s">
        <v>291</v>
      </c>
      <c r="K10" s="328">
        <v>6153</v>
      </c>
      <c r="L10" s="328">
        <v>3124</v>
      </c>
      <c r="M10" s="328">
        <v>3029</v>
      </c>
    </row>
    <row r="11" spans="1:14" s="187" customFormat="1" ht="13.2" hidden="1" customHeight="1">
      <c r="A11" s="136"/>
      <c r="B11" s="192" t="s">
        <v>135</v>
      </c>
      <c r="C11" s="505">
        <v>161</v>
      </c>
      <c r="D11" s="506"/>
      <c r="E11" s="328">
        <v>1346</v>
      </c>
      <c r="F11" s="328">
        <v>6</v>
      </c>
      <c r="G11" s="328">
        <v>1340</v>
      </c>
      <c r="H11" s="328">
        <v>387</v>
      </c>
      <c r="I11" s="328" t="s">
        <v>291</v>
      </c>
      <c r="J11" s="328" t="s">
        <v>291</v>
      </c>
      <c r="K11" s="328">
        <v>12723</v>
      </c>
      <c r="L11" s="328">
        <v>6788</v>
      </c>
      <c r="M11" s="328">
        <v>5935</v>
      </c>
    </row>
    <row r="12" spans="1:14" s="187" customFormat="1" ht="13.2" customHeight="1">
      <c r="A12" s="136" t="s">
        <v>535</v>
      </c>
      <c r="B12" s="192" t="s">
        <v>292</v>
      </c>
      <c r="C12" s="505">
        <v>152</v>
      </c>
      <c r="D12" s="506"/>
      <c r="E12" s="328">
        <v>423</v>
      </c>
      <c r="F12" s="328">
        <v>2</v>
      </c>
      <c r="G12" s="328">
        <v>421</v>
      </c>
      <c r="H12" s="328">
        <v>9</v>
      </c>
      <c r="I12" s="328" t="s">
        <v>291</v>
      </c>
      <c r="J12" s="328" t="s">
        <v>291</v>
      </c>
      <c r="K12" s="328">
        <v>6090</v>
      </c>
      <c r="L12" s="328">
        <v>3069</v>
      </c>
      <c r="M12" s="328">
        <v>3021</v>
      </c>
    </row>
    <row r="13" spans="1:14" s="187" customFormat="1" ht="13.2" customHeight="1">
      <c r="A13" s="136"/>
      <c r="B13" s="192" t="s">
        <v>135</v>
      </c>
      <c r="C13" s="505">
        <v>166</v>
      </c>
      <c r="D13" s="506"/>
      <c r="E13" s="328">
        <v>1041</v>
      </c>
      <c r="F13" s="328">
        <v>4</v>
      </c>
      <c r="G13" s="328">
        <v>1037</v>
      </c>
      <c r="H13" s="328">
        <v>413</v>
      </c>
      <c r="I13" s="328" t="s">
        <v>291</v>
      </c>
      <c r="J13" s="328" t="s">
        <v>291</v>
      </c>
      <c r="K13" s="328">
        <v>13405</v>
      </c>
      <c r="L13" s="328">
        <v>7234</v>
      </c>
      <c r="M13" s="328">
        <v>6171</v>
      </c>
    </row>
    <row r="14" spans="1:14" s="187" customFormat="1" ht="13.2" customHeight="1">
      <c r="A14" s="136" t="s">
        <v>123</v>
      </c>
      <c r="B14" s="192" t="s">
        <v>270</v>
      </c>
      <c r="C14" s="505">
        <v>155</v>
      </c>
      <c r="D14" s="507"/>
      <c r="E14" s="328">
        <v>543</v>
      </c>
      <c r="F14" s="328">
        <v>2</v>
      </c>
      <c r="G14" s="328">
        <v>541</v>
      </c>
      <c r="H14" s="328">
        <v>9</v>
      </c>
      <c r="I14" s="328" t="s">
        <v>291</v>
      </c>
      <c r="J14" s="328" t="s">
        <v>291</v>
      </c>
      <c r="K14" s="314">
        <v>6049</v>
      </c>
      <c r="L14" s="314">
        <v>3038</v>
      </c>
      <c r="M14" s="314">
        <v>3011</v>
      </c>
    </row>
    <row r="15" spans="1:14" s="187" customFormat="1" ht="13.2" customHeight="1">
      <c r="A15" s="194"/>
      <c r="B15" s="192" t="s">
        <v>112</v>
      </c>
      <c r="C15" s="505">
        <v>162</v>
      </c>
      <c r="D15" s="507"/>
      <c r="E15" s="328">
        <v>976</v>
      </c>
      <c r="F15" s="328">
        <v>3</v>
      </c>
      <c r="G15" s="328">
        <v>973</v>
      </c>
      <c r="H15" s="328">
        <v>422</v>
      </c>
      <c r="I15" s="328" t="s">
        <v>291</v>
      </c>
      <c r="J15" s="328" t="s">
        <v>291</v>
      </c>
      <c r="K15" s="314">
        <v>15780</v>
      </c>
      <c r="L15" s="314">
        <v>8514</v>
      </c>
      <c r="M15" s="314">
        <v>7266</v>
      </c>
    </row>
    <row r="16" spans="1:14" s="187" customFormat="1" ht="3" customHeight="1">
      <c r="A16" s="194"/>
      <c r="B16" s="195"/>
      <c r="C16" s="315"/>
      <c r="D16" s="316"/>
      <c r="E16" s="328"/>
      <c r="F16" s="328"/>
      <c r="G16" s="328"/>
      <c r="H16" s="328"/>
      <c r="I16" s="328"/>
      <c r="J16" s="328"/>
      <c r="K16" s="314"/>
      <c r="L16" s="314"/>
      <c r="M16" s="314"/>
    </row>
    <row r="17" spans="1:13" s="187" customFormat="1" ht="13.2" customHeight="1">
      <c r="A17" s="136" t="s">
        <v>125</v>
      </c>
      <c r="B17" s="192" t="s">
        <v>270</v>
      </c>
      <c r="C17" s="315">
        <v>18</v>
      </c>
      <c r="D17" s="316">
        <v>162</v>
      </c>
      <c r="E17" s="328">
        <v>844</v>
      </c>
      <c r="F17" s="328">
        <v>11</v>
      </c>
      <c r="G17" s="328">
        <v>833</v>
      </c>
      <c r="H17" s="328">
        <v>111</v>
      </c>
      <c r="I17" s="328">
        <v>25</v>
      </c>
      <c r="J17" s="328">
        <v>86</v>
      </c>
      <c r="K17" s="314">
        <v>9824</v>
      </c>
      <c r="L17" s="314">
        <v>4988</v>
      </c>
      <c r="M17" s="314">
        <v>4836</v>
      </c>
    </row>
    <row r="18" spans="1:13" s="187" customFormat="1" ht="13.2" customHeight="1">
      <c r="A18" s="194"/>
      <c r="B18" s="192" t="s">
        <v>112</v>
      </c>
      <c r="C18" s="315">
        <v>376</v>
      </c>
      <c r="D18" s="316" t="s">
        <v>117</v>
      </c>
      <c r="E18" s="328">
        <v>2929</v>
      </c>
      <c r="F18" s="328">
        <v>15</v>
      </c>
      <c r="G18" s="328">
        <v>2914</v>
      </c>
      <c r="H18" s="328">
        <v>980</v>
      </c>
      <c r="I18" s="328">
        <v>262</v>
      </c>
      <c r="J18" s="328">
        <v>718</v>
      </c>
      <c r="K18" s="314">
        <v>32450</v>
      </c>
      <c r="L18" s="314">
        <v>17143</v>
      </c>
      <c r="M18" s="314">
        <v>15307</v>
      </c>
    </row>
    <row r="19" spans="1:13" s="187" customFormat="1" ht="13.2" customHeight="1">
      <c r="A19" s="136" t="s">
        <v>306</v>
      </c>
      <c r="B19" s="192" t="s">
        <v>270</v>
      </c>
      <c r="C19" s="315">
        <v>18</v>
      </c>
      <c r="D19" s="316">
        <v>165</v>
      </c>
      <c r="E19" s="328">
        <v>884</v>
      </c>
      <c r="F19" s="328">
        <v>14</v>
      </c>
      <c r="G19" s="328">
        <v>870</v>
      </c>
      <c r="H19" s="328">
        <v>108</v>
      </c>
      <c r="I19" s="328">
        <v>21</v>
      </c>
      <c r="J19" s="328">
        <v>87</v>
      </c>
      <c r="K19" s="314">
        <v>9724</v>
      </c>
      <c r="L19" s="314">
        <v>4894</v>
      </c>
      <c r="M19" s="314">
        <v>4830</v>
      </c>
    </row>
    <row r="20" spans="1:13" s="187" customFormat="1" ht="13.2" customHeight="1">
      <c r="A20" s="194"/>
      <c r="B20" s="192" t="s">
        <v>112</v>
      </c>
      <c r="C20" s="315">
        <v>365</v>
      </c>
      <c r="D20" s="316" t="s">
        <v>117</v>
      </c>
      <c r="E20" s="328">
        <v>2902</v>
      </c>
      <c r="F20" s="328">
        <v>15</v>
      </c>
      <c r="G20" s="328">
        <v>2887</v>
      </c>
      <c r="H20" s="328">
        <v>958</v>
      </c>
      <c r="I20" s="328">
        <v>274</v>
      </c>
      <c r="J20" s="328">
        <v>684</v>
      </c>
      <c r="K20" s="314">
        <v>30479</v>
      </c>
      <c r="L20" s="314">
        <v>16245</v>
      </c>
      <c r="M20" s="314">
        <v>14234</v>
      </c>
    </row>
    <row r="21" spans="1:13" s="187" customFormat="1" ht="13.2" customHeight="1">
      <c r="A21" s="136" t="s">
        <v>313</v>
      </c>
      <c r="B21" s="192" t="s">
        <v>292</v>
      </c>
      <c r="C21" s="315">
        <v>17</v>
      </c>
      <c r="D21" s="316">
        <v>166</v>
      </c>
      <c r="E21" s="328">
        <v>885</v>
      </c>
      <c r="F21" s="328">
        <v>12</v>
      </c>
      <c r="G21" s="328">
        <v>873</v>
      </c>
      <c r="H21" s="328">
        <v>113</v>
      </c>
      <c r="I21" s="328">
        <v>19</v>
      </c>
      <c r="J21" s="328">
        <v>94</v>
      </c>
      <c r="K21" s="314">
        <v>9831</v>
      </c>
      <c r="L21" s="314">
        <v>4912</v>
      </c>
      <c r="M21" s="314">
        <v>4919</v>
      </c>
    </row>
    <row r="22" spans="1:13" s="187" customFormat="1" ht="13.2" customHeight="1">
      <c r="A22" s="194"/>
      <c r="B22" s="192" t="s">
        <v>135</v>
      </c>
      <c r="C22" s="315">
        <v>356</v>
      </c>
      <c r="D22" s="316" t="s">
        <v>117</v>
      </c>
      <c r="E22" s="328">
        <v>2940</v>
      </c>
      <c r="F22" s="328">
        <v>16</v>
      </c>
      <c r="G22" s="328">
        <v>2924</v>
      </c>
      <c r="H22" s="328">
        <v>958</v>
      </c>
      <c r="I22" s="328">
        <v>271</v>
      </c>
      <c r="J22" s="328">
        <v>687</v>
      </c>
      <c r="K22" s="314">
        <v>29785</v>
      </c>
      <c r="L22" s="314">
        <v>15846</v>
      </c>
      <c r="M22" s="314">
        <v>13939</v>
      </c>
    </row>
    <row r="23" spans="1:13" s="187" customFormat="1" ht="13.2" customHeight="1">
      <c r="A23" s="136" t="s">
        <v>448</v>
      </c>
      <c r="B23" s="192" t="s">
        <v>292</v>
      </c>
      <c r="C23" s="315">
        <v>17</v>
      </c>
      <c r="D23" s="316">
        <v>166</v>
      </c>
      <c r="E23" s="328">
        <v>882</v>
      </c>
      <c r="F23" s="328">
        <v>11</v>
      </c>
      <c r="G23" s="328">
        <v>871</v>
      </c>
      <c r="H23" s="328">
        <v>114</v>
      </c>
      <c r="I23" s="328">
        <v>18</v>
      </c>
      <c r="J23" s="328">
        <v>96</v>
      </c>
      <c r="K23" s="314">
        <v>10068</v>
      </c>
      <c r="L23" s="314">
        <v>5057</v>
      </c>
      <c r="M23" s="314">
        <v>5011</v>
      </c>
    </row>
    <row r="24" spans="1:13" s="187" customFormat="1" ht="13.2" customHeight="1">
      <c r="A24" s="169"/>
      <c r="B24" s="192" t="s">
        <v>135</v>
      </c>
      <c r="C24" s="315">
        <v>335</v>
      </c>
      <c r="D24" s="316" t="s">
        <v>410</v>
      </c>
      <c r="E24" s="328">
        <v>3013</v>
      </c>
      <c r="F24" s="328">
        <v>15</v>
      </c>
      <c r="G24" s="328">
        <v>2998</v>
      </c>
      <c r="H24" s="328">
        <v>1008</v>
      </c>
      <c r="I24" s="328">
        <v>275</v>
      </c>
      <c r="J24" s="328">
        <v>733</v>
      </c>
      <c r="K24" s="314">
        <v>31193</v>
      </c>
      <c r="L24" s="314">
        <v>16674</v>
      </c>
      <c r="M24" s="314">
        <v>14519</v>
      </c>
    </row>
    <row r="25" spans="1:13" s="187" customFormat="1" ht="13.2" customHeight="1">
      <c r="A25" s="136" t="s">
        <v>500</v>
      </c>
      <c r="B25" s="192" t="s">
        <v>292</v>
      </c>
      <c r="C25" s="315">
        <v>17</v>
      </c>
      <c r="D25" s="316">
        <v>167</v>
      </c>
      <c r="E25" s="328">
        <v>814</v>
      </c>
      <c r="F25" s="328">
        <v>7</v>
      </c>
      <c r="G25" s="328">
        <v>807</v>
      </c>
      <c r="H25" s="328">
        <v>48</v>
      </c>
      <c r="I25" s="328">
        <v>1</v>
      </c>
      <c r="J25" s="328">
        <v>47</v>
      </c>
      <c r="K25" s="328">
        <v>10440</v>
      </c>
      <c r="L25" s="328">
        <v>5277</v>
      </c>
      <c r="M25" s="328">
        <v>5163</v>
      </c>
    </row>
    <row r="26" spans="1:13" s="187" customFormat="1" ht="13.2" customHeight="1">
      <c r="A26" s="169"/>
      <c r="B26" s="192" t="s">
        <v>135</v>
      </c>
      <c r="C26" s="315">
        <v>335</v>
      </c>
      <c r="D26" s="316" t="s">
        <v>410</v>
      </c>
      <c r="E26" s="328">
        <v>3083</v>
      </c>
      <c r="F26" s="328">
        <v>19</v>
      </c>
      <c r="G26" s="328">
        <v>3064</v>
      </c>
      <c r="H26" s="328">
        <v>415</v>
      </c>
      <c r="I26" s="328">
        <v>37</v>
      </c>
      <c r="J26" s="328">
        <v>378</v>
      </c>
      <c r="K26" s="328">
        <v>32482</v>
      </c>
      <c r="L26" s="328">
        <v>17231</v>
      </c>
      <c r="M26" s="328">
        <v>15251</v>
      </c>
    </row>
    <row r="27" spans="1:13" s="187" customFormat="1" ht="3" customHeight="1">
      <c r="A27" s="169"/>
      <c r="B27" s="192"/>
      <c r="C27" s="315"/>
      <c r="D27" s="316"/>
      <c r="E27" s="328"/>
      <c r="F27" s="328"/>
      <c r="G27" s="328"/>
      <c r="H27" s="328"/>
      <c r="I27" s="328"/>
      <c r="J27" s="328"/>
      <c r="K27" s="328"/>
      <c r="L27" s="328"/>
      <c r="M27" s="328"/>
    </row>
    <row r="28" spans="1:13" s="187" customFormat="1" ht="13.2" customHeight="1">
      <c r="A28" s="169" t="s">
        <v>533</v>
      </c>
      <c r="B28" s="192" t="s">
        <v>292</v>
      </c>
      <c r="C28" s="315">
        <v>16</v>
      </c>
      <c r="D28" s="316">
        <v>181</v>
      </c>
      <c r="E28" s="328">
        <v>971</v>
      </c>
      <c r="F28" s="328">
        <v>15</v>
      </c>
      <c r="G28" s="328">
        <v>956</v>
      </c>
      <c r="H28" s="328">
        <v>45</v>
      </c>
      <c r="I28" s="328">
        <v>1</v>
      </c>
      <c r="J28" s="328">
        <v>44</v>
      </c>
      <c r="K28" s="328">
        <v>10962</v>
      </c>
      <c r="L28" s="328">
        <v>5451</v>
      </c>
      <c r="M28" s="328">
        <v>5511</v>
      </c>
    </row>
    <row r="29" spans="1:13" s="187" customFormat="1" ht="13.2" customHeight="1">
      <c r="A29" s="169"/>
      <c r="B29" s="192" t="s">
        <v>135</v>
      </c>
      <c r="C29" s="315">
        <v>332</v>
      </c>
      <c r="D29" s="316" t="s">
        <v>410</v>
      </c>
      <c r="E29" s="328">
        <v>3243</v>
      </c>
      <c r="F29" s="328">
        <v>22</v>
      </c>
      <c r="G29" s="328">
        <v>3221</v>
      </c>
      <c r="H29" s="328">
        <v>405</v>
      </c>
      <c r="I29" s="328">
        <v>33</v>
      </c>
      <c r="J29" s="328">
        <v>372</v>
      </c>
      <c r="K29" s="328">
        <v>36022</v>
      </c>
      <c r="L29" s="328">
        <v>18936</v>
      </c>
      <c r="M29" s="328">
        <v>17086</v>
      </c>
    </row>
    <row r="30" spans="1:13" s="187" customFormat="1" ht="13.2" customHeight="1">
      <c r="A30" s="169" t="s">
        <v>544</v>
      </c>
      <c r="B30" s="192" t="s">
        <v>270</v>
      </c>
      <c r="C30" s="315">
        <v>16</v>
      </c>
      <c r="D30" s="316">
        <v>181</v>
      </c>
      <c r="E30" s="328">
        <v>990</v>
      </c>
      <c r="F30" s="328">
        <v>18</v>
      </c>
      <c r="G30" s="328">
        <v>978</v>
      </c>
      <c r="H30" s="328">
        <v>51</v>
      </c>
      <c r="I30" s="328">
        <v>1</v>
      </c>
      <c r="J30" s="328">
        <v>50</v>
      </c>
      <c r="K30" s="328">
        <v>10875</v>
      </c>
      <c r="L30" s="328">
        <v>5376</v>
      </c>
      <c r="M30" s="328">
        <v>5499</v>
      </c>
    </row>
    <row r="31" spans="1:13" s="187" customFormat="1" ht="13.2" customHeight="1">
      <c r="A31" s="169"/>
      <c r="B31" s="192" t="s">
        <v>112</v>
      </c>
      <c r="C31" s="315">
        <v>332</v>
      </c>
      <c r="D31" s="316">
        <v>0</v>
      </c>
      <c r="E31" s="328">
        <f t="shared" ref="E31" si="0">F31+G31</f>
        <v>3338</v>
      </c>
      <c r="F31" s="328">
        <v>19</v>
      </c>
      <c r="G31" s="328">
        <v>3319</v>
      </c>
      <c r="H31" s="328">
        <v>411</v>
      </c>
      <c r="I31" s="328">
        <v>30</v>
      </c>
      <c r="J31" s="328">
        <v>381</v>
      </c>
      <c r="K31" s="328">
        <v>36053</v>
      </c>
      <c r="L31" s="328">
        <v>19046</v>
      </c>
      <c r="M31" s="328">
        <v>17007</v>
      </c>
    </row>
    <row r="32" spans="1:13" s="187" customFormat="1" ht="13.2" customHeight="1">
      <c r="A32" s="169" t="s">
        <v>560</v>
      </c>
      <c r="B32" s="192" t="s">
        <v>292</v>
      </c>
      <c r="C32" s="315">
        <f>C34+C36+C38+C40+C42+C44+C46+C48+C50+C52+C54+C56+C58+C60+C62+C69+C71+C73+C75+C77+C79+C81+C83+C85+C87+C89+C91+C93+C95+C97+C99+C101+C103+C105+C107+C109+C111</f>
        <v>16</v>
      </c>
      <c r="D32" s="316">
        <f t="shared" ref="D32:M32" si="1">D34+D36+D38+D40+D42+D44+D46+D48+D50+D52+D54+D56+D58+D60+D62+D69+D71+D73+D75+D77+D79+D81+D83+D85+D87+D89+D91+D93+D95+D97+D99+D101+D103+D105+D107+D109+D111</f>
        <v>181</v>
      </c>
      <c r="E32" s="328">
        <f t="shared" si="1"/>
        <v>956</v>
      </c>
      <c r="F32" s="328">
        <f t="shared" si="1"/>
        <v>15</v>
      </c>
      <c r="G32" s="328">
        <f t="shared" si="1"/>
        <v>941</v>
      </c>
      <c r="H32" s="328">
        <f t="shared" si="1"/>
        <v>39</v>
      </c>
      <c r="I32" s="328">
        <f t="shared" si="1"/>
        <v>1</v>
      </c>
      <c r="J32" s="328">
        <f t="shared" si="1"/>
        <v>38</v>
      </c>
      <c r="K32" s="328">
        <f t="shared" si="1"/>
        <v>10611</v>
      </c>
      <c r="L32" s="328">
        <f t="shared" si="1"/>
        <v>5316</v>
      </c>
      <c r="M32" s="328">
        <f t="shared" si="1"/>
        <v>5295</v>
      </c>
    </row>
    <row r="33" spans="1:13" s="187" customFormat="1" ht="13.2" customHeight="1">
      <c r="A33" s="169"/>
      <c r="B33" s="192" t="s">
        <v>135</v>
      </c>
      <c r="C33" s="315">
        <f>C35+C37+C39+C41+C43+C45+C47+C49+C51+C53+C55+C57+C59+C61+C63+C70+C72+C74+C76+C78+C80+C82+C84+C86+C88+C90+C92+C94+C96+C98+C100+C102+C104+C106+C108+C110+C112</f>
        <v>334</v>
      </c>
      <c r="D33" s="316">
        <f t="shared" ref="D33:M33" si="2">D35+D37+D39+D41+D43+D45+D47+D49+D51+D53+D55+D57+D59+D61+D63+D70+D72+D74+D76+D78+D80+D82+D84+D86+D88+D90+D92+D94+D96+D98+D100+D102+D104+D106+D108+D110+D112</f>
        <v>0</v>
      </c>
      <c r="E33" s="328">
        <f t="shared" si="2"/>
        <v>3562</v>
      </c>
      <c r="F33" s="328">
        <f t="shared" si="2"/>
        <v>36</v>
      </c>
      <c r="G33" s="328">
        <f t="shared" si="2"/>
        <v>3526</v>
      </c>
      <c r="H33" s="328">
        <f t="shared" si="2"/>
        <v>392</v>
      </c>
      <c r="I33" s="328">
        <f t="shared" si="2"/>
        <v>27</v>
      </c>
      <c r="J33" s="328">
        <f t="shared" si="2"/>
        <v>365</v>
      </c>
      <c r="K33" s="328">
        <f t="shared" si="2"/>
        <v>37017</v>
      </c>
      <c r="L33" s="328">
        <f t="shared" si="2"/>
        <v>19577</v>
      </c>
      <c r="M33" s="328">
        <f t="shared" si="2"/>
        <v>17440</v>
      </c>
    </row>
    <row r="34" spans="1:13" s="187" customFormat="1" ht="13.2" customHeight="1">
      <c r="A34" s="136" t="s">
        <v>67</v>
      </c>
      <c r="B34" s="192" t="s">
        <v>292</v>
      </c>
      <c r="C34" s="315">
        <v>0</v>
      </c>
      <c r="D34" s="316">
        <v>9</v>
      </c>
      <c r="E34" s="328">
        <f>SUM(F34:G34)</f>
        <v>42</v>
      </c>
      <c r="F34" s="328">
        <v>2</v>
      </c>
      <c r="G34" s="328">
        <v>40</v>
      </c>
      <c r="H34" s="328">
        <f>SUM(I34:J34)</f>
        <v>0</v>
      </c>
      <c r="I34" s="328">
        <v>0</v>
      </c>
      <c r="J34" s="328">
        <v>0</v>
      </c>
      <c r="K34" s="314">
        <f>SUM(L34:M34)</f>
        <v>465</v>
      </c>
      <c r="L34" s="328">
        <v>232</v>
      </c>
      <c r="M34" s="328">
        <v>233</v>
      </c>
    </row>
    <row r="35" spans="1:13" s="187" customFormat="1" ht="13.2" customHeight="1">
      <c r="A35" s="169"/>
      <c r="B35" s="192" t="s">
        <v>135</v>
      </c>
      <c r="C35" s="315">
        <v>13</v>
      </c>
      <c r="D35" s="316">
        <v>0</v>
      </c>
      <c r="E35" s="328">
        <f t="shared" ref="E35:E63" si="3">SUM(F35:G35)</f>
        <v>155</v>
      </c>
      <c r="F35" s="328">
        <v>4</v>
      </c>
      <c r="G35" s="328">
        <v>151</v>
      </c>
      <c r="H35" s="328">
        <f t="shared" ref="H35:H63" si="4">SUM(I35:J35)</f>
        <v>24</v>
      </c>
      <c r="I35" s="328">
        <v>1</v>
      </c>
      <c r="J35" s="328">
        <v>23</v>
      </c>
      <c r="K35" s="328">
        <f t="shared" ref="K35:K63" si="5">SUM(L35:M35)</f>
        <v>1548</v>
      </c>
      <c r="L35" s="328">
        <v>855</v>
      </c>
      <c r="M35" s="328">
        <v>693</v>
      </c>
    </row>
    <row r="36" spans="1:13" s="187" customFormat="1" ht="13.2" customHeight="1">
      <c r="A36" s="136" t="s">
        <v>68</v>
      </c>
      <c r="B36" s="192" t="s">
        <v>292</v>
      </c>
      <c r="C36" s="315">
        <v>0</v>
      </c>
      <c r="D36" s="316">
        <v>8</v>
      </c>
      <c r="E36" s="328">
        <f t="shared" si="3"/>
        <v>27</v>
      </c>
      <c r="F36" s="328">
        <v>1</v>
      </c>
      <c r="G36" s="328">
        <v>26</v>
      </c>
      <c r="H36" s="328">
        <f t="shared" si="4"/>
        <v>0</v>
      </c>
      <c r="I36" s="328">
        <v>0</v>
      </c>
      <c r="J36" s="328">
        <v>0</v>
      </c>
      <c r="K36" s="314">
        <f t="shared" si="5"/>
        <v>262</v>
      </c>
      <c r="L36" s="314">
        <v>132</v>
      </c>
      <c r="M36" s="314">
        <v>130</v>
      </c>
    </row>
    <row r="37" spans="1:13" s="187" customFormat="1" ht="13.2" customHeight="1">
      <c r="A37" s="169"/>
      <c r="B37" s="192" t="s">
        <v>135</v>
      </c>
      <c r="C37" s="315">
        <v>2</v>
      </c>
      <c r="D37" s="316">
        <v>0</v>
      </c>
      <c r="E37" s="328">
        <f t="shared" si="3"/>
        <v>8</v>
      </c>
      <c r="F37" s="328">
        <v>0</v>
      </c>
      <c r="G37" s="328">
        <v>8</v>
      </c>
      <c r="H37" s="328">
        <f t="shared" si="4"/>
        <v>2</v>
      </c>
      <c r="I37" s="328">
        <v>0</v>
      </c>
      <c r="J37" s="328">
        <v>2</v>
      </c>
      <c r="K37" s="314">
        <f t="shared" si="5"/>
        <v>79</v>
      </c>
      <c r="L37" s="314">
        <v>46</v>
      </c>
      <c r="M37" s="314">
        <v>33</v>
      </c>
    </row>
    <row r="38" spans="1:13" s="187" customFormat="1" ht="13.2" customHeight="1">
      <c r="A38" s="136" t="s">
        <v>69</v>
      </c>
      <c r="B38" s="192" t="s">
        <v>292</v>
      </c>
      <c r="C38" s="315">
        <v>0</v>
      </c>
      <c r="D38" s="316">
        <v>7</v>
      </c>
      <c r="E38" s="328">
        <f t="shared" si="3"/>
        <v>23</v>
      </c>
      <c r="F38" s="328">
        <v>0</v>
      </c>
      <c r="G38" s="328">
        <v>23</v>
      </c>
      <c r="H38" s="328">
        <f t="shared" si="4"/>
        <v>0</v>
      </c>
      <c r="I38" s="328">
        <v>0</v>
      </c>
      <c r="J38" s="328">
        <v>0</v>
      </c>
      <c r="K38" s="314">
        <f t="shared" si="5"/>
        <v>182</v>
      </c>
      <c r="L38" s="314">
        <v>83</v>
      </c>
      <c r="M38" s="314">
        <v>99</v>
      </c>
    </row>
    <row r="39" spans="1:13" s="187" customFormat="1" ht="13.2" customHeight="1">
      <c r="A39" s="169"/>
      <c r="B39" s="192" t="s">
        <v>135</v>
      </c>
      <c r="C39" s="315">
        <v>4</v>
      </c>
      <c r="D39" s="316">
        <v>0</v>
      </c>
      <c r="E39" s="328">
        <f t="shared" si="3"/>
        <v>24</v>
      </c>
      <c r="F39" s="328">
        <v>0</v>
      </c>
      <c r="G39" s="328">
        <v>24</v>
      </c>
      <c r="H39" s="328">
        <f t="shared" si="4"/>
        <v>0</v>
      </c>
      <c r="I39" s="328">
        <v>0</v>
      </c>
      <c r="J39" s="328">
        <v>0</v>
      </c>
      <c r="K39" s="314">
        <f t="shared" si="5"/>
        <v>181</v>
      </c>
      <c r="L39" s="314">
        <v>104</v>
      </c>
      <c r="M39" s="314">
        <v>77</v>
      </c>
    </row>
    <row r="40" spans="1:13" s="187" customFormat="1" ht="13.2" customHeight="1">
      <c r="A40" s="136" t="s">
        <v>93</v>
      </c>
      <c r="B40" s="192" t="s">
        <v>292</v>
      </c>
      <c r="C40" s="315">
        <v>0</v>
      </c>
      <c r="D40" s="316">
        <v>5</v>
      </c>
      <c r="E40" s="328">
        <f t="shared" si="3"/>
        <v>19</v>
      </c>
      <c r="F40" s="328">
        <v>0</v>
      </c>
      <c r="G40" s="328">
        <v>19</v>
      </c>
      <c r="H40" s="328">
        <f t="shared" si="4"/>
        <v>0</v>
      </c>
      <c r="I40" s="328">
        <v>0</v>
      </c>
      <c r="J40" s="328">
        <v>0</v>
      </c>
      <c r="K40" s="314">
        <f t="shared" si="5"/>
        <v>110</v>
      </c>
      <c r="L40" s="314">
        <v>70</v>
      </c>
      <c r="M40" s="314">
        <v>40</v>
      </c>
    </row>
    <row r="41" spans="1:13" s="187" customFormat="1" ht="13.2" customHeight="1">
      <c r="A41" s="169"/>
      <c r="B41" s="192" t="s">
        <v>135</v>
      </c>
      <c r="C41" s="315">
        <v>5</v>
      </c>
      <c r="D41" s="316">
        <v>0</v>
      </c>
      <c r="E41" s="328">
        <f t="shared" si="3"/>
        <v>22</v>
      </c>
      <c r="F41" s="328">
        <v>0</v>
      </c>
      <c r="G41" s="328">
        <v>22</v>
      </c>
      <c r="H41" s="328">
        <f t="shared" si="4"/>
        <v>2</v>
      </c>
      <c r="I41" s="328">
        <v>0</v>
      </c>
      <c r="J41" s="328">
        <v>2</v>
      </c>
      <c r="K41" s="314">
        <f t="shared" si="5"/>
        <v>289</v>
      </c>
      <c r="L41" s="314">
        <v>153</v>
      </c>
      <c r="M41" s="314">
        <v>136</v>
      </c>
    </row>
    <row r="42" spans="1:13" s="187" customFormat="1" ht="13.2" customHeight="1">
      <c r="A42" s="136" t="s">
        <v>70</v>
      </c>
      <c r="B42" s="192" t="s">
        <v>292</v>
      </c>
      <c r="C42" s="315">
        <v>0</v>
      </c>
      <c r="D42" s="316">
        <v>5</v>
      </c>
      <c r="E42" s="328">
        <f t="shared" si="3"/>
        <v>12</v>
      </c>
      <c r="F42" s="328">
        <v>0</v>
      </c>
      <c r="G42" s="328">
        <v>12</v>
      </c>
      <c r="H42" s="328">
        <f t="shared" si="4"/>
        <v>0</v>
      </c>
      <c r="I42" s="328">
        <v>0</v>
      </c>
      <c r="J42" s="328">
        <v>0</v>
      </c>
      <c r="K42" s="314">
        <f t="shared" si="5"/>
        <v>124</v>
      </c>
      <c r="L42" s="314">
        <v>64</v>
      </c>
      <c r="M42" s="314">
        <v>60</v>
      </c>
    </row>
    <row r="43" spans="1:13" s="187" customFormat="1" ht="13.2" customHeight="1">
      <c r="A43" s="169"/>
      <c r="B43" s="192" t="s">
        <v>135</v>
      </c>
      <c r="C43" s="315">
        <v>2</v>
      </c>
      <c r="D43" s="316">
        <v>0</v>
      </c>
      <c r="E43" s="328">
        <f t="shared" si="3"/>
        <v>14</v>
      </c>
      <c r="F43" s="328">
        <v>0</v>
      </c>
      <c r="G43" s="328">
        <v>14</v>
      </c>
      <c r="H43" s="328">
        <f t="shared" si="4"/>
        <v>1</v>
      </c>
      <c r="I43" s="328">
        <v>0</v>
      </c>
      <c r="J43" s="328">
        <v>1</v>
      </c>
      <c r="K43" s="314">
        <f t="shared" si="5"/>
        <v>171</v>
      </c>
      <c r="L43" s="314">
        <v>93</v>
      </c>
      <c r="M43" s="314">
        <v>78</v>
      </c>
    </row>
    <row r="44" spans="1:13" s="187" customFormat="1" ht="13.2" customHeight="1">
      <c r="A44" s="136" t="s">
        <v>95</v>
      </c>
      <c r="B44" s="192" t="s">
        <v>292</v>
      </c>
      <c r="C44" s="315">
        <v>0</v>
      </c>
      <c r="D44" s="316">
        <v>5</v>
      </c>
      <c r="E44" s="328">
        <f t="shared" si="3"/>
        <v>17</v>
      </c>
      <c r="F44" s="328">
        <v>0</v>
      </c>
      <c r="G44" s="328">
        <v>17</v>
      </c>
      <c r="H44" s="328">
        <f t="shared" si="4"/>
        <v>0</v>
      </c>
      <c r="I44" s="328">
        <v>0</v>
      </c>
      <c r="J44" s="328">
        <v>0</v>
      </c>
      <c r="K44" s="314">
        <f t="shared" si="5"/>
        <v>134</v>
      </c>
      <c r="L44" s="314">
        <v>65</v>
      </c>
      <c r="M44" s="314">
        <v>69</v>
      </c>
    </row>
    <row r="45" spans="1:13" s="187" customFormat="1" ht="13.2" customHeight="1">
      <c r="A45" s="169"/>
      <c r="B45" s="192" t="s">
        <v>135</v>
      </c>
      <c r="C45" s="315">
        <v>2</v>
      </c>
      <c r="D45" s="316">
        <v>0</v>
      </c>
      <c r="E45" s="328">
        <f t="shared" si="3"/>
        <v>27</v>
      </c>
      <c r="F45" s="328">
        <v>1</v>
      </c>
      <c r="G45" s="328">
        <v>26</v>
      </c>
      <c r="H45" s="328">
        <f t="shared" si="4"/>
        <v>1</v>
      </c>
      <c r="I45" s="328">
        <v>0</v>
      </c>
      <c r="J45" s="328">
        <v>1</v>
      </c>
      <c r="K45" s="314">
        <f t="shared" si="5"/>
        <v>289</v>
      </c>
      <c r="L45" s="314">
        <v>165</v>
      </c>
      <c r="M45" s="314">
        <v>124</v>
      </c>
    </row>
    <row r="46" spans="1:13" s="187" customFormat="1" ht="13.2" customHeight="1">
      <c r="A46" s="136" t="s">
        <v>71</v>
      </c>
      <c r="B46" s="192" t="s">
        <v>292</v>
      </c>
      <c r="C46" s="315">
        <v>1</v>
      </c>
      <c r="D46" s="316">
        <v>8</v>
      </c>
      <c r="E46" s="328">
        <f t="shared" si="3"/>
        <v>43</v>
      </c>
      <c r="F46" s="328">
        <v>2</v>
      </c>
      <c r="G46" s="328">
        <v>41</v>
      </c>
      <c r="H46" s="328">
        <f t="shared" si="4"/>
        <v>3</v>
      </c>
      <c r="I46" s="328">
        <v>0</v>
      </c>
      <c r="J46" s="328">
        <v>3</v>
      </c>
      <c r="K46" s="314">
        <f t="shared" si="5"/>
        <v>467</v>
      </c>
      <c r="L46" s="314">
        <v>243</v>
      </c>
      <c r="M46" s="314">
        <v>224</v>
      </c>
    </row>
    <row r="47" spans="1:13" s="187" customFormat="1" ht="13.2" customHeight="1">
      <c r="A47" s="169"/>
      <c r="B47" s="192" t="s">
        <v>135</v>
      </c>
      <c r="C47" s="315">
        <v>8</v>
      </c>
      <c r="D47" s="316">
        <v>0</v>
      </c>
      <c r="E47" s="328">
        <f t="shared" si="3"/>
        <v>55</v>
      </c>
      <c r="F47" s="328">
        <v>2</v>
      </c>
      <c r="G47" s="328">
        <v>53</v>
      </c>
      <c r="H47" s="328">
        <f t="shared" si="4"/>
        <v>5</v>
      </c>
      <c r="I47" s="328">
        <v>1</v>
      </c>
      <c r="J47" s="328">
        <v>4</v>
      </c>
      <c r="K47" s="314">
        <f t="shared" si="5"/>
        <v>549</v>
      </c>
      <c r="L47" s="314">
        <v>268</v>
      </c>
      <c r="M47" s="314">
        <v>281</v>
      </c>
    </row>
    <row r="48" spans="1:13" s="187" customFormat="1" ht="13.2" customHeight="1">
      <c r="A48" s="136" t="s">
        <v>96</v>
      </c>
      <c r="B48" s="192" t="s">
        <v>292</v>
      </c>
      <c r="C48" s="315">
        <v>0</v>
      </c>
      <c r="D48" s="316">
        <v>4</v>
      </c>
      <c r="E48" s="328">
        <f t="shared" si="3"/>
        <v>16</v>
      </c>
      <c r="F48" s="328">
        <v>0</v>
      </c>
      <c r="G48" s="328">
        <v>16</v>
      </c>
      <c r="H48" s="328">
        <f t="shared" si="4"/>
        <v>0</v>
      </c>
      <c r="I48" s="328">
        <v>0</v>
      </c>
      <c r="J48" s="328">
        <v>0</v>
      </c>
      <c r="K48" s="314">
        <f t="shared" si="5"/>
        <v>173</v>
      </c>
      <c r="L48" s="314">
        <v>84</v>
      </c>
      <c r="M48" s="314">
        <v>89</v>
      </c>
    </row>
    <row r="49" spans="1:13" s="187" customFormat="1" ht="13.2" customHeight="1">
      <c r="A49" s="169"/>
      <c r="B49" s="192" t="s">
        <v>135</v>
      </c>
      <c r="C49" s="315">
        <v>3</v>
      </c>
      <c r="D49" s="316">
        <v>0</v>
      </c>
      <c r="E49" s="328">
        <f t="shared" si="3"/>
        <v>30</v>
      </c>
      <c r="F49" s="328">
        <v>1</v>
      </c>
      <c r="G49" s="328">
        <v>29</v>
      </c>
      <c r="H49" s="328">
        <f t="shared" si="4"/>
        <v>2</v>
      </c>
      <c r="I49" s="328">
        <v>0</v>
      </c>
      <c r="J49" s="328">
        <v>2</v>
      </c>
      <c r="K49" s="314">
        <f t="shared" si="5"/>
        <v>297</v>
      </c>
      <c r="L49" s="314">
        <v>161</v>
      </c>
      <c r="M49" s="314">
        <v>136</v>
      </c>
    </row>
    <row r="50" spans="1:13" s="187" customFormat="1" ht="13.2" customHeight="1">
      <c r="A50" s="136" t="s">
        <v>72</v>
      </c>
      <c r="B50" s="192" t="s">
        <v>292</v>
      </c>
      <c r="C50" s="315">
        <v>1</v>
      </c>
      <c r="D50" s="316">
        <v>3</v>
      </c>
      <c r="E50" s="328">
        <f t="shared" si="3"/>
        <v>15</v>
      </c>
      <c r="F50" s="328">
        <v>0</v>
      </c>
      <c r="G50" s="328">
        <v>15</v>
      </c>
      <c r="H50" s="328">
        <f t="shared" si="4"/>
        <v>0</v>
      </c>
      <c r="I50" s="328">
        <v>0</v>
      </c>
      <c r="J50" s="328">
        <v>0</v>
      </c>
      <c r="K50" s="314">
        <f t="shared" si="5"/>
        <v>170</v>
      </c>
      <c r="L50" s="314">
        <v>81</v>
      </c>
      <c r="M50" s="314">
        <v>89</v>
      </c>
    </row>
    <row r="51" spans="1:13" s="187" customFormat="1" ht="13.2" customHeight="1">
      <c r="A51" s="169"/>
      <c r="B51" s="192" t="s">
        <v>135</v>
      </c>
      <c r="C51" s="315">
        <v>3</v>
      </c>
      <c r="D51" s="316">
        <v>0</v>
      </c>
      <c r="E51" s="328">
        <f t="shared" si="3"/>
        <v>16</v>
      </c>
      <c r="F51" s="328">
        <v>0</v>
      </c>
      <c r="G51" s="328">
        <v>16</v>
      </c>
      <c r="H51" s="328">
        <f t="shared" si="4"/>
        <v>4</v>
      </c>
      <c r="I51" s="328">
        <v>2</v>
      </c>
      <c r="J51" s="328">
        <v>2</v>
      </c>
      <c r="K51" s="314">
        <f t="shared" si="5"/>
        <v>163</v>
      </c>
      <c r="L51" s="314">
        <v>85</v>
      </c>
      <c r="M51" s="314">
        <v>78</v>
      </c>
    </row>
    <row r="52" spans="1:13" s="187" customFormat="1" ht="13.2" customHeight="1">
      <c r="A52" s="136" t="s">
        <v>73</v>
      </c>
      <c r="B52" s="192" t="s">
        <v>292</v>
      </c>
      <c r="C52" s="315">
        <v>0</v>
      </c>
      <c r="D52" s="316">
        <v>3</v>
      </c>
      <c r="E52" s="328">
        <f t="shared" si="3"/>
        <v>12</v>
      </c>
      <c r="F52" s="328">
        <v>1</v>
      </c>
      <c r="G52" s="328">
        <v>11</v>
      </c>
      <c r="H52" s="328">
        <f t="shared" si="4"/>
        <v>0</v>
      </c>
      <c r="I52" s="328">
        <v>0</v>
      </c>
      <c r="J52" s="328">
        <v>0</v>
      </c>
      <c r="K52" s="314">
        <f t="shared" si="5"/>
        <v>108</v>
      </c>
      <c r="L52" s="314">
        <v>51</v>
      </c>
      <c r="M52" s="314">
        <v>57</v>
      </c>
    </row>
    <row r="53" spans="1:13" s="187" customFormat="1" ht="13.2" customHeight="1">
      <c r="A53" s="169"/>
      <c r="B53" s="192" t="s">
        <v>135</v>
      </c>
      <c r="C53" s="315">
        <v>4</v>
      </c>
      <c r="D53" s="316">
        <v>0</v>
      </c>
      <c r="E53" s="328">
        <f t="shared" si="3"/>
        <v>46</v>
      </c>
      <c r="F53" s="328">
        <v>1</v>
      </c>
      <c r="G53" s="328">
        <v>45</v>
      </c>
      <c r="H53" s="328">
        <f t="shared" si="4"/>
        <v>4</v>
      </c>
      <c r="I53" s="328">
        <v>0</v>
      </c>
      <c r="J53" s="328">
        <v>4</v>
      </c>
      <c r="K53" s="314">
        <f t="shared" si="5"/>
        <v>451</v>
      </c>
      <c r="L53" s="314">
        <v>258</v>
      </c>
      <c r="M53" s="314">
        <v>193</v>
      </c>
    </row>
    <row r="54" spans="1:13" s="187" customFormat="1" ht="13.2" customHeight="1">
      <c r="A54" s="136" t="s">
        <v>74</v>
      </c>
      <c r="B54" s="192" t="s">
        <v>292</v>
      </c>
      <c r="C54" s="315">
        <v>0</v>
      </c>
      <c r="D54" s="316">
        <v>2</v>
      </c>
      <c r="E54" s="328">
        <f t="shared" si="3"/>
        <v>7</v>
      </c>
      <c r="F54" s="328">
        <v>0</v>
      </c>
      <c r="G54" s="328">
        <v>7</v>
      </c>
      <c r="H54" s="328">
        <f t="shared" si="4"/>
        <v>0</v>
      </c>
      <c r="I54" s="328">
        <v>0</v>
      </c>
      <c r="J54" s="328">
        <v>0</v>
      </c>
      <c r="K54" s="328">
        <f t="shared" si="5"/>
        <v>79</v>
      </c>
      <c r="L54" s="328">
        <v>41</v>
      </c>
      <c r="M54" s="328">
        <v>38</v>
      </c>
    </row>
    <row r="55" spans="1:13" s="187" customFormat="1" ht="13.2" customHeight="1">
      <c r="A55" s="169"/>
      <c r="B55" s="192" t="s">
        <v>135</v>
      </c>
      <c r="C55" s="315">
        <v>0</v>
      </c>
      <c r="D55" s="316">
        <v>0</v>
      </c>
      <c r="E55" s="328">
        <f t="shared" si="3"/>
        <v>0</v>
      </c>
      <c r="F55" s="328">
        <v>0</v>
      </c>
      <c r="G55" s="328">
        <v>0</v>
      </c>
      <c r="H55" s="328">
        <f t="shared" si="4"/>
        <v>0</v>
      </c>
      <c r="I55" s="328">
        <v>0</v>
      </c>
      <c r="J55" s="328">
        <v>0</v>
      </c>
      <c r="K55" s="328">
        <f t="shared" si="5"/>
        <v>0</v>
      </c>
      <c r="L55" s="328">
        <v>0</v>
      </c>
      <c r="M55" s="328">
        <v>0</v>
      </c>
    </row>
    <row r="56" spans="1:13" s="187" customFormat="1" ht="13.2" customHeight="1">
      <c r="A56" s="136" t="s">
        <v>75</v>
      </c>
      <c r="B56" s="192" t="s">
        <v>292</v>
      </c>
      <c r="C56" s="315">
        <v>0</v>
      </c>
      <c r="D56" s="316">
        <v>8</v>
      </c>
      <c r="E56" s="328">
        <f t="shared" si="3"/>
        <v>27</v>
      </c>
      <c r="F56" s="328">
        <v>0</v>
      </c>
      <c r="G56" s="328">
        <v>27</v>
      </c>
      <c r="H56" s="328">
        <f t="shared" si="4"/>
        <v>0</v>
      </c>
      <c r="I56" s="328">
        <v>0</v>
      </c>
      <c r="J56" s="328">
        <v>0</v>
      </c>
      <c r="K56" s="328">
        <f t="shared" si="5"/>
        <v>419</v>
      </c>
      <c r="L56" s="328">
        <v>210</v>
      </c>
      <c r="M56" s="328">
        <v>209</v>
      </c>
    </row>
    <row r="57" spans="1:13" s="187" customFormat="1" ht="13.2" customHeight="1">
      <c r="A57" s="169"/>
      <c r="B57" s="192" t="s">
        <v>135</v>
      </c>
      <c r="C57" s="315">
        <v>12</v>
      </c>
      <c r="D57" s="316">
        <v>0</v>
      </c>
      <c r="E57" s="328">
        <f t="shared" si="3"/>
        <v>120</v>
      </c>
      <c r="F57" s="328">
        <v>2</v>
      </c>
      <c r="G57" s="328">
        <v>118</v>
      </c>
      <c r="H57" s="328">
        <f t="shared" si="4"/>
        <v>8</v>
      </c>
      <c r="I57" s="328">
        <v>0</v>
      </c>
      <c r="J57" s="328">
        <v>8</v>
      </c>
      <c r="K57" s="328">
        <f t="shared" si="5"/>
        <v>1223</v>
      </c>
      <c r="L57" s="328">
        <v>661</v>
      </c>
      <c r="M57" s="328">
        <v>562</v>
      </c>
    </row>
    <row r="58" spans="1:13" s="187" customFormat="1" ht="13.2" customHeight="1">
      <c r="A58" s="136" t="s">
        <v>97</v>
      </c>
      <c r="B58" s="192" t="s">
        <v>292</v>
      </c>
      <c r="C58" s="315">
        <v>1</v>
      </c>
      <c r="D58" s="316">
        <v>2</v>
      </c>
      <c r="E58" s="328">
        <f t="shared" si="3"/>
        <v>21</v>
      </c>
      <c r="F58" s="328">
        <v>0</v>
      </c>
      <c r="G58" s="328">
        <v>21</v>
      </c>
      <c r="H58" s="328">
        <f t="shared" si="4"/>
        <v>5</v>
      </c>
      <c r="I58" s="328">
        <v>0</v>
      </c>
      <c r="J58" s="328">
        <v>5</v>
      </c>
      <c r="K58" s="328">
        <f t="shared" si="5"/>
        <v>222</v>
      </c>
      <c r="L58" s="328">
        <v>117</v>
      </c>
      <c r="M58" s="328">
        <v>105</v>
      </c>
    </row>
    <row r="59" spans="1:13" s="187" customFormat="1" ht="13.2" customHeight="1">
      <c r="A59" s="169"/>
      <c r="B59" s="192" t="s">
        <v>135</v>
      </c>
      <c r="C59" s="315">
        <v>3</v>
      </c>
      <c r="D59" s="316">
        <v>0</v>
      </c>
      <c r="E59" s="328">
        <f t="shared" si="3"/>
        <v>33</v>
      </c>
      <c r="F59" s="328">
        <v>0</v>
      </c>
      <c r="G59" s="328">
        <v>33</v>
      </c>
      <c r="H59" s="328">
        <f t="shared" si="4"/>
        <v>4</v>
      </c>
      <c r="I59" s="328">
        <v>0</v>
      </c>
      <c r="J59" s="328">
        <v>4</v>
      </c>
      <c r="K59" s="328">
        <f t="shared" si="5"/>
        <v>333</v>
      </c>
      <c r="L59" s="328">
        <v>177</v>
      </c>
      <c r="M59" s="328">
        <v>156</v>
      </c>
    </row>
    <row r="60" spans="1:13" s="187" customFormat="1" ht="13.2" customHeight="1">
      <c r="A60" s="169" t="s">
        <v>98</v>
      </c>
      <c r="B60" s="192" t="s">
        <v>292</v>
      </c>
      <c r="C60" s="315">
        <v>0</v>
      </c>
      <c r="D60" s="316">
        <v>4</v>
      </c>
      <c r="E60" s="328">
        <f t="shared" si="3"/>
        <v>11</v>
      </c>
      <c r="F60" s="328">
        <v>0</v>
      </c>
      <c r="G60" s="328">
        <v>11</v>
      </c>
      <c r="H60" s="328">
        <f t="shared" si="4"/>
        <v>0</v>
      </c>
      <c r="I60" s="328">
        <v>0</v>
      </c>
      <c r="J60" s="328">
        <v>0</v>
      </c>
      <c r="K60" s="328">
        <f t="shared" si="5"/>
        <v>114</v>
      </c>
      <c r="L60" s="328">
        <v>53</v>
      </c>
      <c r="M60" s="328">
        <v>61</v>
      </c>
    </row>
    <row r="61" spans="1:13" s="187" customFormat="1" ht="13.2" customHeight="1">
      <c r="A61" s="169"/>
      <c r="B61" s="192" t="s">
        <v>135</v>
      </c>
      <c r="C61" s="315">
        <v>5</v>
      </c>
      <c r="D61" s="316">
        <v>0</v>
      </c>
      <c r="E61" s="328">
        <f t="shared" si="3"/>
        <v>48</v>
      </c>
      <c r="F61" s="328">
        <v>0</v>
      </c>
      <c r="G61" s="328">
        <v>48</v>
      </c>
      <c r="H61" s="328">
        <f t="shared" si="4"/>
        <v>11</v>
      </c>
      <c r="I61" s="328">
        <v>0</v>
      </c>
      <c r="J61" s="328">
        <v>11</v>
      </c>
      <c r="K61" s="328">
        <f t="shared" si="5"/>
        <v>476</v>
      </c>
      <c r="L61" s="328">
        <v>246</v>
      </c>
      <c r="M61" s="328">
        <v>230</v>
      </c>
    </row>
    <row r="62" spans="1:13" s="187" customFormat="1" ht="13.2" customHeight="1">
      <c r="A62" s="136" t="s">
        <v>76</v>
      </c>
      <c r="B62" s="192" t="s">
        <v>292</v>
      </c>
      <c r="C62" s="315">
        <v>0</v>
      </c>
      <c r="D62" s="316">
        <v>3</v>
      </c>
      <c r="E62" s="328">
        <f t="shared" si="3"/>
        <v>7</v>
      </c>
      <c r="F62" s="328">
        <v>0</v>
      </c>
      <c r="G62" s="328">
        <v>7</v>
      </c>
      <c r="H62" s="328">
        <f t="shared" si="4"/>
        <v>0</v>
      </c>
      <c r="I62" s="328">
        <v>0</v>
      </c>
      <c r="J62" s="328">
        <v>0</v>
      </c>
      <c r="K62" s="328">
        <f t="shared" si="5"/>
        <v>81</v>
      </c>
      <c r="L62" s="328">
        <v>42</v>
      </c>
      <c r="M62" s="328">
        <v>39</v>
      </c>
    </row>
    <row r="63" spans="1:13" s="187" customFormat="1" ht="13.2" customHeight="1">
      <c r="A63" s="136"/>
      <c r="B63" s="192" t="s">
        <v>135</v>
      </c>
      <c r="C63" s="315">
        <v>1</v>
      </c>
      <c r="D63" s="316">
        <v>0</v>
      </c>
      <c r="E63" s="328">
        <f t="shared" si="3"/>
        <v>6</v>
      </c>
      <c r="F63" s="328">
        <v>0</v>
      </c>
      <c r="G63" s="328">
        <v>6</v>
      </c>
      <c r="H63" s="328">
        <f t="shared" si="4"/>
        <v>0</v>
      </c>
      <c r="I63" s="328">
        <v>0</v>
      </c>
      <c r="J63" s="328">
        <v>0</v>
      </c>
      <c r="K63" s="328">
        <f t="shared" si="5"/>
        <v>68</v>
      </c>
      <c r="L63" s="328">
        <v>35</v>
      </c>
      <c r="M63" s="328">
        <v>33</v>
      </c>
    </row>
    <row r="64" spans="1:13" s="184" customFormat="1" ht="38.1" customHeight="1">
      <c r="A64" s="503" t="s">
        <v>289</v>
      </c>
      <c r="B64" s="503"/>
      <c r="C64" s="503"/>
      <c r="D64" s="503"/>
      <c r="E64" s="503"/>
      <c r="F64" s="503"/>
      <c r="G64" s="503"/>
      <c r="H64" s="487" t="s">
        <v>287</v>
      </c>
      <c r="I64" s="487"/>
      <c r="J64" s="487"/>
      <c r="K64" s="487"/>
      <c r="L64" s="487"/>
      <c r="M64" s="487"/>
    </row>
    <row r="65" spans="1:13" s="186" customFormat="1" ht="16.95" customHeight="1" thickBot="1">
      <c r="A65" s="183"/>
      <c r="B65" s="183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</row>
    <row r="66" spans="1:13" s="187" customFormat="1" ht="15" customHeight="1">
      <c r="A66" s="488" t="s">
        <v>177</v>
      </c>
      <c r="B66" s="489"/>
      <c r="C66" s="494" t="s">
        <v>465</v>
      </c>
      <c r="D66" s="494"/>
      <c r="E66" s="496" t="s">
        <v>290</v>
      </c>
      <c r="F66" s="497"/>
      <c r="G66" s="497"/>
      <c r="H66" s="497" t="s">
        <v>286</v>
      </c>
      <c r="I66" s="497"/>
      <c r="J66" s="498"/>
      <c r="K66" s="494" t="s">
        <v>285</v>
      </c>
      <c r="L66" s="494"/>
      <c r="M66" s="499"/>
    </row>
    <row r="67" spans="1:13" s="187" customFormat="1" ht="18.600000000000001" customHeight="1">
      <c r="A67" s="490"/>
      <c r="B67" s="491"/>
      <c r="C67" s="495"/>
      <c r="D67" s="495"/>
      <c r="E67" s="502" t="s">
        <v>463</v>
      </c>
      <c r="F67" s="436"/>
      <c r="G67" s="435"/>
      <c r="H67" s="435" t="s">
        <v>284</v>
      </c>
      <c r="I67" s="501"/>
      <c r="J67" s="501"/>
      <c r="K67" s="495"/>
      <c r="L67" s="495"/>
      <c r="M67" s="500"/>
    </row>
    <row r="68" spans="1:13" s="187" customFormat="1" ht="30" customHeight="1" thickBot="1">
      <c r="A68" s="492"/>
      <c r="B68" s="493"/>
      <c r="C68" s="188" t="s">
        <v>282</v>
      </c>
      <c r="D68" s="188" t="s">
        <v>283</v>
      </c>
      <c r="E68" s="189" t="s">
        <v>14</v>
      </c>
      <c r="F68" s="189" t="s">
        <v>12</v>
      </c>
      <c r="G68" s="189" t="s">
        <v>13</v>
      </c>
      <c r="H68" s="190" t="s">
        <v>14</v>
      </c>
      <c r="I68" s="189" t="s">
        <v>12</v>
      </c>
      <c r="J68" s="189" t="s">
        <v>13</v>
      </c>
      <c r="K68" s="189" t="s">
        <v>14</v>
      </c>
      <c r="L68" s="189" t="s">
        <v>12</v>
      </c>
      <c r="M68" s="191" t="s">
        <v>13</v>
      </c>
    </row>
    <row r="69" spans="1:13" s="187" customFormat="1" ht="13.2" customHeight="1">
      <c r="A69" s="136" t="s">
        <v>99</v>
      </c>
      <c r="B69" s="192" t="s">
        <v>292</v>
      </c>
      <c r="C69" s="315">
        <v>1</v>
      </c>
      <c r="D69" s="316">
        <v>2</v>
      </c>
      <c r="E69" s="328">
        <f t="shared" ref="E69:E112" si="6">SUM(F69:G69)</f>
        <v>20</v>
      </c>
      <c r="F69" s="328">
        <v>1</v>
      </c>
      <c r="G69" s="328">
        <v>19</v>
      </c>
      <c r="H69" s="328">
        <f t="shared" ref="H69:H112" si="7">SUM(I69:J69)</f>
        <v>2</v>
      </c>
      <c r="I69" s="328">
        <v>0</v>
      </c>
      <c r="J69" s="328">
        <v>2</v>
      </c>
      <c r="K69" s="314">
        <f t="shared" ref="K69:K112" si="8">SUM(L69:M69)</f>
        <v>220</v>
      </c>
      <c r="L69" s="314">
        <v>122</v>
      </c>
      <c r="M69" s="314">
        <v>98</v>
      </c>
    </row>
    <row r="70" spans="1:13" s="187" customFormat="1" ht="13.2" customHeight="1">
      <c r="A70" s="169"/>
      <c r="B70" s="192" t="s">
        <v>135</v>
      </c>
      <c r="C70" s="315">
        <v>0</v>
      </c>
      <c r="D70" s="316">
        <v>0</v>
      </c>
      <c r="E70" s="328">
        <f t="shared" si="6"/>
        <v>0</v>
      </c>
      <c r="F70" s="328">
        <v>0</v>
      </c>
      <c r="G70" s="328">
        <v>0</v>
      </c>
      <c r="H70" s="328">
        <f t="shared" si="7"/>
        <v>0</v>
      </c>
      <c r="I70" s="328">
        <v>0</v>
      </c>
      <c r="J70" s="328">
        <v>0</v>
      </c>
      <c r="K70" s="314">
        <f t="shared" si="8"/>
        <v>0</v>
      </c>
      <c r="L70" s="314">
        <v>0</v>
      </c>
      <c r="M70" s="314">
        <v>0</v>
      </c>
    </row>
    <row r="71" spans="1:13" s="187" customFormat="1" ht="13.2" customHeight="1">
      <c r="A71" s="136" t="s">
        <v>77</v>
      </c>
      <c r="B71" s="192" t="s">
        <v>292</v>
      </c>
      <c r="C71" s="315">
        <v>0</v>
      </c>
      <c r="D71" s="316">
        <v>3</v>
      </c>
      <c r="E71" s="328">
        <f t="shared" si="6"/>
        <v>8</v>
      </c>
      <c r="F71" s="328">
        <v>0</v>
      </c>
      <c r="G71" s="328">
        <v>8</v>
      </c>
      <c r="H71" s="328">
        <f t="shared" si="7"/>
        <v>0</v>
      </c>
      <c r="I71" s="328">
        <v>0</v>
      </c>
      <c r="J71" s="328">
        <v>0</v>
      </c>
      <c r="K71" s="314">
        <f t="shared" si="8"/>
        <v>34</v>
      </c>
      <c r="L71" s="314">
        <v>22</v>
      </c>
      <c r="M71" s="314">
        <v>12</v>
      </c>
    </row>
    <row r="72" spans="1:13" s="187" customFormat="1" ht="13.2" customHeight="1">
      <c r="A72" s="169"/>
      <c r="B72" s="192" t="s">
        <v>135</v>
      </c>
      <c r="C72" s="315">
        <v>1</v>
      </c>
      <c r="D72" s="316">
        <v>0</v>
      </c>
      <c r="E72" s="328">
        <f t="shared" si="6"/>
        <v>5</v>
      </c>
      <c r="F72" s="328">
        <v>0</v>
      </c>
      <c r="G72" s="328">
        <v>5</v>
      </c>
      <c r="H72" s="328">
        <f t="shared" si="7"/>
        <v>0</v>
      </c>
      <c r="I72" s="328">
        <v>0</v>
      </c>
      <c r="J72" s="328">
        <v>0</v>
      </c>
      <c r="K72" s="314">
        <f t="shared" si="8"/>
        <v>66</v>
      </c>
      <c r="L72" s="314">
        <v>35</v>
      </c>
      <c r="M72" s="314">
        <v>31</v>
      </c>
    </row>
    <row r="73" spans="1:13" s="187" customFormat="1" ht="13.2" customHeight="1">
      <c r="A73" s="169" t="s">
        <v>100</v>
      </c>
      <c r="B73" s="192" t="s">
        <v>292</v>
      </c>
      <c r="C73" s="315">
        <v>1</v>
      </c>
      <c r="D73" s="316">
        <v>4</v>
      </c>
      <c r="E73" s="328">
        <f t="shared" si="6"/>
        <v>22</v>
      </c>
      <c r="F73" s="328">
        <v>0</v>
      </c>
      <c r="G73" s="328">
        <v>22</v>
      </c>
      <c r="H73" s="328">
        <f t="shared" si="7"/>
        <v>0</v>
      </c>
      <c r="I73" s="328">
        <v>0</v>
      </c>
      <c r="J73" s="328">
        <v>0</v>
      </c>
      <c r="K73" s="314">
        <f t="shared" si="8"/>
        <v>286</v>
      </c>
      <c r="L73" s="314">
        <v>146</v>
      </c>
      <c r="M73" s="314">
        <v>140</v>
      </c>
    </row>
    <row r="74" spans="1:13" s="187" customFormat="1" ht="13.2" customHeight="1">
      <c r="A74" s="169"/>
      <c r="B74" s="192" t="s">
        <v>135</v>
      </c>
      <c r="C74" s="315">
        <v>7</v>
      </c>
      <c r="D74" s="316">
        <v>0</v>
      </c>
      <c r="E74" s="328">
        <f t="shared" si="6"/>
        <v>91</v>
      </c>
      <c r="F74" s="328">
        <v>2</v>
      </c>
      <c r="G74" s="328">
        <v>89</v>
      </c>
      <c r="H74" s="328">
        <f t="shared" si="7"/>
        <v>11</v>
      </c>
      <c r="I74" s="328">
        <v>2</v>
      </c>
      <c r="J74" s="328">
        <v>9</v>
      </c>
      <c r="K74" s="314">
        <f t="shared" si="8"/>
        <v>862</v>
      </c>
      <c r="L74" s="314">
        <v>468</v>
      </c>
      <c r="M74" s="314">
        <v>394</v>
      </c>
    </row>
    <row r="75" spans="1:13" s="187" customFormat="1" ht="13.2" customHeight="1">
      <c r="A75" s="136" t="s">
        <v>78</v>
      </c>
      <c r="B75" s="192" t="s">
        <v>292</v>
      </c>
      <c r="C75" s="315">
        <v>0</v>
      </c>
      <c r="D75" s="316">
        <v>7</v>
      </c>
      <c r="E75" s="328">
        <f t="shared" si="6"/>
        <v>33</v>
      </c>
      <c r="F75" s="328">
        <v>1</v>
      </c>
      <c r="G75" s="328">
        <v>32</v>
      </c>
      <c r="H75" s="328">
        <f t="shared" si="7"/>
        <v>0</v>
      </c>
      <c r="I75" s="328">
        <v>0</v>
      </c>
      <c r="J75" s="328">
        <v>0</v>
      </c>
      <c r="K75" s="314">
        <f t="shared" si="8"/>
        <v>364</v>
      </c>
      <c r="L75" s="314">
        <v>189</v>
      </c>
      <c r="M75" s="314">
        <v>175</v>
      </c>
    </row>
    <row r="76" spans="1:13" s="187" customFormat="1" ht="13.2" customHeight="1">
      <c r="A76" s="169"/>
      <c r="B76" s="192" t="s">
        <v>135</v>
      </c>
      <c r="C76" s="315">
        <v>7</v>
      </c>
      <c r="D76" s="316">
        <v>0</v>
      </c>
      <c r="E76" s="328">
        <f t="shared" si="6"/>
        <v>91</v>
      </c>
      <c r="F76" s="328">
        <v>1</v>
      </c>
      <c r="G76" s="328">
        <v>90</v>
      </c>
      <c r="H76" s="328">
        <f t="shared" si="7"/>
        <v>8</v>
      </c>
      <c r="I76" s="328">
        <v>0</v>
      </c>
      <c r="J76" s="328">
        <v>8</v>
      </c>
      <c r="K76" s="314">
        <f t="shared" si="8"/>
        <v>1042</v>
      </c>
      <c r="L76" s="314">
        <v>533</v>
      </c>
      <c r="M76" s="314">
        <v>509</v>
      </c>
    </row>
    <row r="77" spans="1:13" s="187" customFormat="1" ht="13.2" customHeight="1">
      <c r="A77" s="136" t="s">
        <v>101</v>
      </c>
      <c r="B77" s="192" t="s">
        <v>292</v>
      </c>
      <c r="C77" s="315">
        <v>1</v>
      </c>
      <c r="D77" s="316">
        <v>2</v>
      </c>
      <c r="E77" s="328">
        <f t="shared" si="6"/>
        <v>26</v>
      </c>
      <c r="F77" s="328">
        <v>0</v>
      </c>
      <c r="G77" s="328">
        <v>26</v>
      </c>
      <c r="H77" s="328">
        <f t="shared" si="7"/>
        <v>2</v>
      </c>
      <c r="I77" s="328">
        <v>0</v>
      </c>
      <c r="J77" s="328">
        <v>2</v>
      </c>
      <c r="K77" s="314">
        <f t="shared" si="8"/>
        <v>345</v>
      </c>
      <c r="L77" s="314">
        <v>167</v>
      </c>
      <c r="M77" s="314">
        <v>178</v>
      </c>
    </row>
    <row r="78" spans="1:13" s="187" customFormat="1" ht="13.2" customHeight="1">
      <c r="A78" s="169"/>
      <c r="B78" s="192" t="s">
        <v>135</v>
      </c>
      <c r="C78" s="315">
        <v>9</v>
      </c>
      <c r="D78" s="316">
        <v>0</v>
      </c>
      <c r="E78" s="328">
        <f t="shared" si="6"/>
        <v>101</v>
      </c>
      <c r="F78" s="328">
        <v>0</v>
      </c>
      <c r="G78" s="328">
        <v>101</v>
      </c>
      <c r="H78" s="328">
        <f t="shared" si="7"/>
        <v>17</v>
      </c>
      <c r="I78" s="328">
        <v>0</v>
      </c>
      <c r="J78" s="328">
        <v>17</v>
      </c>
      <c r="K78" s="314">
        <f t="shared" si="8"/>
        <v>1048</v>
      </c>
      <c r="L78" s="314">
        <v>533</v>
      </c>
      <c r="M78" s="314">
        <v>515</v>
      </c>
    </row>
    <row r="79" spans="1:13" s="187" customFormat="1" ht="13.2" customHeight="1">
      <c r="A79" s="136" t="s">
        <v>79</v>
      </c>
      <c r="B79" s="192" t="s">
        <v>292</v>
      </c>
      <c r="C79" s="315">
        <v>0</v>
      </c>
      <c r="D79" s="316">
        <v>3</v>
      </c>
      <c r="E79" s="328">
        <f t="shared" si="6"/>
        <v>13</v>
      </c>
      <c r="F79" s="328">
        <v>0</v>
      </c>
      <c r="G79" s="328">
        <v>13</v>
      </c>
      <c r="H79" s="328">
        <f t="shared" si="7"/>
        <v>0</v>
      </c>
      <c r="I79" s="328">
        <v>0</v>
      </c>
      <c r="J79" s="328">
        <v>0</v>
      </c>
      <c r="K79" s="314">
        <f t="shared" si="8"/>
        <v>135</v>
      </c>
      <c r="L79" s="314">
        <v>72</v>
      </c>
      <c r="M79" s="314">
        <v>63</v>
      </c>
    </row>
    <row r="80" spans="1:13" s="187" customFormat="1" ht="13.2" customHeight="1">
      <c r="A80" s="169"/>
      <c r="B80" s="192" t="s">
        <v>135</v>
      </c>
      <c r="C80" s="315">
        <v>7</v>
      </c>
      <c r="D80" s="316">
        <v>0</v>
      </c>
      <c r="E80" s="328">
        <f t="shared" si="6"/>
        <v>103</v>
      </c>
      <c r="F80" s="328">
        <v>0</v>
      </c>
      <c r="G80" s="328">
        <v>103</v>
      </c>
      <c r="H80" s="328">
        <f t="shared" si="7"/>
        <v>13</v>
      </c>
      <c r="I80" s="328">
        <v>2</v>
      </c>
      <c r="J80" s="328">
        <v>11</v>
      </c>
      <c r="K80" s="314">
        <f t="shared" si="8"/>
        <v>1038</v>
      </c>
      <c r="L80" s="314">
        <v>531</v>
      </c>
      <c r="M80" s="314">
        <v>507</v>
      </c>
    </row>
    <row r="81" spans="1:13" s="187" customFormat="1" ht="13.2" customHeight="1">
      <c r="A81" s="136" t="s">
        <v>80</v>
      </c>
      <c r="B81" s="192" t="s">
        <v>292</v>
      </c>
      <c r="C81" s="315">
        <v>0</v>
      </c>
      <c r="D81" s="316">
        <v>1</v>
      </c>
      <c r="E81" s="328">
        <f t="shared" si="6"/>
        <v>3</v>
      </c>
      <c r="F81" s="328">
        <v>0</v>
      </c>
      <c r="G81" s="328">
        <v>3</v>
      </c>
      <c r="H81" s="328">
        <f t="shared" si="7"/>
        <v>0</v>
      </c>
      <c r="I81" s="328">
        <v>0</v>
      </c>
      <c r="J81" s="328">
        <v>0</v>
      </c>
      <c r="K81" s="314">
        <f t="shared" si="8"/>
        <v>28</v>
      </c>
      <c r="L81" s="314">
        <v>13</v>
      </c>
      <c r="M81" s="314">
        <v>15</v>
      </c>
    </row>
    <row r="82" spans="1:13" s="187" customFormat="1" ht="13.2" customHeight="1">
      <c r="A82" s="169"/>
      <c r="B82" s="192" t="s">
        <v>135</v>
      </c>
      <c r="C82" s="315">
        <v>1</v>
      </c>
      <c r="D82" s="316">
        <v>0</v>
      </c>
      <c r="E82" s="328">
        <f t="shared" si="6"/>
        <v>4</v>
      </c>
      <c r="F82" s="328">
        <v>0</v>
      </c>
      <c r="G82" s="328">
        <v>4</v>
      </c>
      <c r="H82" s="328">
        <f t="shared" si="7"/>
        <v>0</v>
      </c>
      <c r="I82" s="328">
        <v>0</v>
      </c>
      <c r="J82" s="328">
        <v>0</v>
      </c>
      <c r="K82" s="314">
        <f t="shared" si="8"/>
        <v>40</v>
      </c>
      <c r="L82" s="314">
        <v>23</v>
      </c>
      <c r="M82" s="314">
        <v>17</v>
      </c>
    </row>
    <row r="83" spans="1:13" s="187" customFormat="1" ht="13.2" customHeight="1">
      <c r="A83" s="136" t="s">
        <v>81</v>
      </c>
      <c r="B83" s="192" t="s">
        <v>292</v>
      </c>
      <c r="C83" s="315">
        <v>0</v>
      </c>
      <c r="D83" s="316">
        <v>2</v>
      </c>
      <c r="E83" s="328">
        <f t="shared" si="6"/>
        <v>7</v>
      </c>
      <c r="F83" s="328">
        <v>0</v>
      </c>
      <c r="G83" s="328">
        <v>7</v>
      </c>
      <c r="H83" s="328">
        <f t="shared" si="7"/>
        <v>0</v>
      </c>
      <c r="I83" s="328">
        <v>0</v>
      </c>
      <c r="J83" s="328">
        <v>0</v>
      </c>
      <c r="K83" s="314">
        <f t="shared" si="8"/>
        <v>66</v>
      </c>
      <c r="L83" s="314">
        <v>35</v>
      </c>
      <c r="M83" s="314">
        <v>31</v>
      </c>
    </row>
    <row r="84" spans="1:13" s="187" customFormat="1" ht="13.2" customHeight="1">
      <c r="A84" s="169"/>
      <c r="B84" s="192" t="s">
        <v>135</v>
      </c>
      <c r="C84" s="315">
        <v>3</v>
      </c>
      <c r="D84" s="316">
        <v>0</v>
      </c>
      <c r="E84" s="328">
        <f t="shared" si="6"/>
        <v>21</v>
      </c>
      <c r="F84" s="328">
        <v>0</v>
      </c>
      <c r="G84" s="328">
        <v>21</v>
      </c>
      <c r="H84" s="328">
        <f t="shared" si="7"/>
        <v>1</v>
      </c>
      <c r="I84" s="328">
        <v>0</v>
      </c>
      <c r="J84" s="328">
        <v>1</v>
      </c>
      <c r="K84" s="314">
        <f t="shared" si="8"/>
        <v>200</v>
      </c>
      <c r="L84" s="314">
        <v>107</v>
      </c>
      <c r="M84" s="314">
        <v>93</v>
      </c>
    </row>
    <row r="85" spans="1:13" s="187" customFormat="1" ht="13.2" customHeight="1">
      <c r="A85" s="136" t="s">
        <v>102</v>
      </c>
      <c r="B85" s="192" t="s">
        <v>292</v>
      </c>
      <c r="C85" s="315">
        <v>0</v>
      </c>
      <c r="D85" s="316">
        <v>1</v>
      </c>
      <c r="E85" s="328">
        <f t="shared" si="6"/>
        <v>5</v>
      </c>
      <c r="F85" s="328">
        <v>0</v>
      </c>
      <c r="G85" s="328">
        <v>5</v>
      </c>
      <c r="H85" s="328">
        <f t="shared" si="7"/>
        <v>0</v>
      </c>
      <c r="I85" s="328">
        <v>0</v>
      </c>
      <c r="J85" s="328">
        <v>0</v>
      </c>
      <c r="K85" s="314">
        <f t="shared" si="8"/>
        <v>42</v>
      </c>
      <c r="L85" s="314">
        <v>27</v>
      </c>
      <c r="M85" s="314">
        <v>15</v>
      </c>
    </row>
    <row r="86" spans="1:13" s="187" customFormat="1" ht="13.2" customHeight="1">
      <c r="A86" s="169"/>
      <c r="B86" s="192" t="s">
        <v>135</v>
      </c>
      <c r="C86" s="315">
        <v>2</v>
      </c>
      <c r="D86" s="316">
        <v>0</v>
      </c>
      <c r="E86" s="328">
        <f t="shared" si="6"/>
        <v>6</v>
      </c>
      <c r="F86" s="328">
        <v>0</v>
      </c>
      <c r="G86" s="328">
        <v>6</v>
      </c>
      <c r="H86" s="328">
        <f t="shared" si="7"/>
        <v>1</v>
      </c>
      <c r="I86" s="328">
        <v>0</v>
      </c>
      <c r="J86" s="328">
        <v>1</v>
      </c>
      <c r="K86" s="314">
        <f t="shared" si="8"/>
        <v>60</v>
      </c>
      <c r="L86" s="314">
        <v>36</v>
      </c>
      <c r="M86" s="314">
        <v>24</v>
      </c>
    </row>
    <row r="87" spans="1:13" s="187" customFormat="1" ht="13.2" customHeight="1">
      <c r="A87" s="136" t="s">
        <v>82</v>
      </c>
      <c r="B87" s="192" t="s">
        <v>292</v>
      </c>
      <c r="C87" s="315">
        <v>0</v>
      </c>
      <c r="D87" s="316">
        <v>5</v>
      </c>
      <c r="E87" s="328">
        <f t="shared" si="6"/>
        <v>13</v>
      </c>
      <c r="F87" s="328">
        <v>1</v>
      </c>
      <c r="G87" s="328">
        <v>12</v>
      </c>
      <c r="H87" s="328">
        <f t="shared" si="7"/>
        <v>0</v>
      </c>
      <c r="I87" s="328">
        <v>0</v>
      </c>
      <c r="J87" s="328">
        <v>0</v>
      </c>
      <c r="K87" s="314">
        <f t="shared" si="8"/>
        <v>64</v>
      </c>
      <c r="L87" s="314">
        <v>29</v>
      </c>
      <c r="M87" s="314">
        <v>35</v>
      </c>
    </row>
    <row r="88" spans="1:13" s="187" customFormat="1" ht="13.2" customHeight="1">
      <c r="A88" s="169"/>
      <c r="B88" s="192" t="s">
        <v>135</v>
      </c>
      <c r="C88" s="315">
        <v>1</v>
      </c>
      <c r="D88" s="316">
        <v>0</v>
      </c>
      <c r="E88" s="328">
        <f t="shared" si="6"/>
        <v>3</v>
      </c>
      <c r="F88" s="328">
        <v>0</v>
      </c>
      <c r="G88" s="328">
        <v>3</v>
      </c>
      <c r="H88" s="328">
        <f t="shared" si="7"/>
        <v>0</v>
      </c>
      <c r="I88" s="328">
        <v>0</v>
      </c>
      <c r="J88" s="328">
        <v>0</v>
      </c>
      <c r="K88" s="314">
        <f t="shared" si="8"/>
        <v>17</v>
      </c>
      <c r="L88" s="314">
        <v>10</v>
      </c>
      <c r="M88" s="314">
        <v>7</v>
      </c>
    </row>
    <row r="89" spans="1:13" s="187" customFormat="1" ht="13.2" customHeight="1">
      <c r="A89" s="136" t="s">
        <v>103</v>
      </c>
      <c r="B89" s="192" t="s">
        <v>292</v>
      </c>
      <c r="C89" s="315">
        <v>0</v>
      </c>
      <c r="D89" s="316">
        <v>2</v>
      </c>
      <c r="E89" s="328">
        <f t="shared" si="6"/>
        <v>6</v>
      </c>
      <c r="F89" s="328">
        <v>0</v>
      </c>
      <c r="G89" s="328">
        <v>6</v>
      </c>
      <c r="H89" s="328">
        <f t="shared" si="7"/>
        <v>0</v>
      </c>
      <c r="I89" s="328">
        <v>0</v>
      </c>
      <c r="J89" s="328">
        <v>0</v>
      </c>
      <c r="K89" s="314">
        <f t="shared" si="8"/>
        <v>55</v>
      </c>
      <c r="L89" s="314">
        <v>28</v>
      </c>
      <c r="M89" s="314">
        <v>27</v>
      </c>
    </row>
    <row r="90" spans="1:13" s="187" customFormat="1" ht="13.2" customHeight="1">
      <c r="A90" s="169"/>
      <c r="B90" s="192" t="s">
        <v>135</v>
      </c>
      <c r="C90" s="315">
        <v>0</v>
      </c>
      <c r="D90" s="316">
        <v>0</v>
      </c>
      <c r="E90" s="328">
        <f t="shared" si="6"/>
        <v>0</v>
      </c>
      <c r="F90" s="328">
        <v>0</v>
      </c>
      <c r="G90" s="328">
        <v>0</v>
      </c>
      <c r="H90" s="328">
        <f t="shared" si="7"/>
        <v>0</v>
      </c>
      <c r="I90" s="328">
        <v>0</v>
      </c>
      <c r="J90" s="328">
        <v>0</v>
      </c>
      <c r="K90" s="314">
        <f t="shared" si="8"/>
        <v>0</v>
      </c>
      <c r="L90" s="314">
        <v>0</v>
      </c>
      <c r="M90" s="314">
        <v>0</v>
      </c>
    </row>
    <row r="91" spans="1:13" s="187" customFormat="1" ht="13.2" customHeight="1">
      <c r="A91" s="136" t="s">
        <v>83</v>
      </c>
      <c r="B91" s="192" t="s">
        <v>292</v>
      </c>
      <c r="C91" s="315">
        <v>1</v>
      </c>
      <c r="D91" s="316">
        <v>6</v>
      </c>
      <c r="E91" s="328">
        <f t="shared" si="6"/>
        <v>48</v>
      </c>
      <c r="F91" s="328">
        <v>0</v>
      </c>
      <c r="G91" s="328">
        <v>48</v>
      </c>
      <c r="H91" s="328">
        <f t="shared" si="7"/>
        <v>7</v>
      </c>
      <c r="I91" s="328">
        <v>0</v>
      </c>
      <c r="J91" s="328">
        <v>7</v>
      </c>
      <c r="K91" s="314">
        <f t="shared" si="8"/>
        <v>555</v>
      </c>
      <c r="L91" s="314">
        <v>269</v>
      </c>
      <c r="M91" s="314">
        <v>286</v>
      </c>
    </row>
    <row r="92" spans="1:13" s="187" customFormat="1" ht="13.2" customHeight="1">
      <c r="A92" s="169"/>
      <c r="B92" s="192" t="s">
        <v>135</v>
      </c>
      <c r="C92" s="315">
        <v>17</v>
      </c>
      <c r="D92" s="316">
        <v>0</v>
      </c>
      <c r="E92" s="328">
        <f t="shared" si="6"/>
        <v>144</v>
      </c>
      <c r="F92" s="328">
        <v>2</v>
      </c>
      <c r="G92" s="328">
        <v>142</v>
      </c>
      <c r="H92" s="328">
        <f t="shared" si="7"/>
        <v>17</v>
      </c>
      <c r="I92" s="328">
        <v>1</v>
      </c>
      <c r="J92" s="328">
        <v>16</v>
      </c>
      <c r="K92" s="314">
        <f t="shared" si="8"/>
        <v>1506</v>
      </c>
      <c r="L92" s="314">
        <v>798</v>
      </c>
      <c r="M92" s="314">
        <v>708</v>
      </c>
    </row>
    <row r="93" spans="1:13" s="187" customFormat="1" ht="13.2" customHeight="1">
      <c r="A93" s="136" t="s">
        <v>84</v>
      </c>
      <c r="B93" s="192" t="s">
        <v>292</v>
      </c>
      <c r="C93" s="315">
        <v>1</v>
      </c>
      <c r="D93" s="316">
        <v>5</v>
      </c>
      <c r="E93" s="328">
        <f t="shared" si="6"/>
        <v>26</v>
      </c>
      <c r="F93" s="328">
        <v>0</v>
      </c>
      <c r="G93" s="328">
        <v>26</v>
      </c>
      <c r="H93" s="328">
        <f t="shared" si="7"/>
        <v>1</v>
      </c>
      <c r="I93" s="328">
        <v>0</v>
      </c>
      <c r="J93" s="328">
        <v>1</v>
      </c>
      <c r="K93" s="314">
        <f t="shared" si="8"/>
        <v>303</v>
      </c>
      <c r="L93" s="314">
        <v>145</v>
      </c>
      <c r="M93" s="314">
        <v>158</v>
      </c>
    </row>
    <row r="94" spans="1:13" s="187" customFormat="1" ht="13.2" customHeight="1">
      <c r="A94" s="169"/>
      <c r="B94" s="192" t="s">
        <v>135</v>
      </c>
      <c r="C94" s="315">
        <v>11</v>
      </c>
      <c r="D94" s="316">
        <v>0</v>
      </c>
      <c r="E94" s="328">
        <f t="shared" si="6"/>
        <v>154</v>
      </c>
      <c r="F94" s="328">
        <v>3</v>
      </c>
      <c r="G94" s="328">
        <v>151</v>
      </c>
      <c r="H94" s="328">
        <f t="shared" si="7"/>
        <v>12</v>
      </c>
      <c r="I94" s="328">
        <v>3</v>
      </c>
      <c r="J94" s="328">
        <v>9</v>
      </c>
      <c r="K94" s="314">
        <f t="shared" si="8"/>
        <v>1582</v>
      </c>
      <c r="L94" s="314">
        <v>852</v>
      </c>
      <c r="M94" s="314">
        <v>730</v>
      </c>
    </row>
    <row r="95" spans="1:13" s="187" customFormat="1" ht="13.2" customHeight="1">
      <c r="A95" s="136" t="s">
        <v>104</v>
      </c>
      <c r="B95" s="192" t="s">
        <v>292</v>
      </c>
      <c r="C95" s="315">
        <v>1</v>
      </c>
      <c r="D95" s="316">
        <v>6</v>
      </c>
      <c r="E95" s="328">
        <f t="shared" si="6"/>
        <v>28</v>
      </c>
      <c r="F95" s="328">
        <v>1</v>
      </c>
      <c r="G95" s="328">
        <v>27</v>
      </c>
      <c r="H95" s="328">
        <f t="shared" si="7"/>
        <v>2</v>
      </c>
      <c r="I95" s="328">
        <v>0</v>
      </c>
      <c r="J95" s="328">
        <v>2</v>
      </c>
      <c r="K95" s="314">
        <f t="shared" si="8"/>
        <v>259</v>
      </c>
      <c r="L95" s="314">
        <v>134</v>
      </c>
      <c r="M95" s="314">
        <v>125</v>
      </c>
    </row>
    <row r="96" spans="1:13" s="187" customFormat="1" ht="13.2" customHeight="1">
      <c r="A96" s="169"/>
      <c r="B96" s="192" t="s">
        <v>135</v>
      </c>
      <c r="C96" s="315">
        <v>5</v>
      </c>
      <c r="D96" s="316">
        <v>0</v>
      </c>
      <c r="E96" s="328">
        <f t="shared" si="6"/>
        <v>52</v>
      </c>
      <c r="F96" s="328">
        <v>0</v>
      </c>
      <c r="G96" s="328">
        <v>52</v>
      </c>
      <c r="H96" s="328">
        <f t="shared" si="7"/>
        <v>10</v>
      </c>
      <c r="I96" s="328">
        <v>1</v>
      </c>
      <c r="J96" s="328">
        <v>9</v>
      </c>
      <c r="K96" s="314">
        <f t="shared" si="8"/>
        <v>468</v>
      </c>
      <c r="L96" s="314">
        <v>230</v>
      </c>
      <c r="M96" s="314">
        <v>238</v>
      </c>
    </row>
    <row r="97" spans="1:13" s="187" customFormat="1" ht="13.2" customHeight="1">
      <c r="A97" s="136" t="s">
        <v>105</v>
      </c>
      <c r="B97" s="192" t="s">
        <v>292</v>
      </c>
      <c r="C97" s="315">
        <v>0</v>
      </c>
      <c r="D97" s="316">
        <v>1</v>
      </c>
      <c r="E97" s="328">
        <f t="shared" si="6"/>
        <v>4</v>
      </c>
      <c r="F97" s="328">
        <v>1</v>
      </c>
      <c r="G97" s="328">
        <v>3</v>
      </c>
      <c r="H97" s="328">
        <f t="shared" si="7"/>
        <v>0</v>
      </c>
      <c r="I97" s="328">
        <v>0</v>
      </c>
      <c r="J97" s="328">
        <v>0</v>
      </c>
      <c r="K97" s="314">
        <f t="shared" si="8"/>
        <v>15</v>
      </c>
      <c r="L97" s="314">
        <v>5</v>
      </c>
      <c r="M97" s="314">
        <v>10</v>
      </c>
    </row>
    <row r="98" spans="1:13" s="187" customFormat="1" ht="13.2" customHeight="1">
      <c r="A98" s="169"/>
      <c r="B98" s="192" t="s">
        <v>135</v>
      </c>
      <c r="C98" s="315">
        <v>0</v>
      </c>
      <c r="D98" s="316">
        <v>0</v>
      </c>
      <c r="E98" s="328">
        <f t="shared" si="6"/>
        <v>0</v>
      </c>
      <c r="F98" s="328">
        <v>0</v>
      </c>
      <c r="G98" s="328">
        <v>0</v>
      </c>
      <c r="H98" s="328">
        <f t="shared" si="7"/>
        <v>0</v>
      </c>
      <c r="I98" s="328">
        <v>0</v>
      </c>
      <c r="J98" s="328">
        <v>0</v>
      </c>
      <c r="K98" s="314">
        <f t="shared" si="8"/>
        <v>0</v>
      </c>
      <c r="L98" s="314">
        <v>0</v>
      </c>
      <c r="M98" s="314">
        <v>0</v>
      </c>
    </row>
    <row r="99" spans="1:13" s="187" customFormat="1" ht="13.2" customHeight="1">
      <c r="A99" s="136" t="s">
        <v>106</v>
      </c>
      <c r="B99" s="192" t="s">
        <v>292</v>
      </c>
      <c r="C99" s="315">
        <v>0</v>
      </c>
      <c r="D99" s="316">
        <v>11</v>
      </c>
      <c r="E99" s="328">
        <f t="shared" si="6"/>
        <v>64</v>
      </c>
      <c r="F99" s="328">
        <v>0</v>
      </c>
      <c r="G99" s="328">
        <v>64</v>
      </c>
      <c r="H99" s="328">
        <f t="shared" si="7"/>
        <v>0</v>
      </c>
      <c r="I99" s="328">
        <v>0</v>
      </c>
      <c r="J99" s="328">
        <v>0</v>
      </c>
      <c r="K99" s="314">
        <f t="shared" si="8"/>
        <v>726</v>
      </c>
      <c r="L99" s="314">
        <v>363</v>
      </c>
      <c r="M99" s="314">
        <v>363</v>
      </c>
    </row>
    <row r="100" spans="1:13" s="187" customFormat="1" ht="13.2" customHeight="1">
      <c r="A100" s="169"/>
      <c r="B100" s="192" t="s">
        <v>135</v>
      </c>
      <c r="C100" s="315">
        <v>51</v>
      </c>
      <c r="D100" s="316">
        <v>0</v>
      </c>
      <c r="E100" s="328">
        <f t="shared" si="6"/>
        <v>596</v>
      </c>
      <c r="F100" s="328">
        <v>5</v>
      </c>
      <c r="G100" s="328">
        <v>591</v>
      </c>
      <c r="H100" s="328">
        <f t="shared" si="7"/>
        <v>70</v>
      </c>
      <c r="I100" s="328">
        <v>2</v>
      </c>
      <c r="J100" s="328">
        <v>68</v>
      </c>
      <c r="K100" s="314">
        <f t="shared" si="8"/>
        <v>6679</v>
      </c>
      <c r="L100" s="314">
        <v>3594</v>
      </c>
      <c r="M100" s="314">
        <v>3085</v>
      </c>
    </row>
    <row r="101" spans="1:13" s="187" customFormat="1" ht="13.2" customHeight="1">
      <c r="A101" s="136" t="s">
        <v>85</v>
      </c>
      <c r="B101" s="192" t="s">
        <v>292</v>
      </c>
      <c r="C101" s="315">
        <v>0</v>
      </c>
      <c r="D101" s="316">
        <v>9</v>
      </c>
      <c r="E101" s="328">
        <f t="shared" si="6"/>
        <v>43</v>
      </c>
      <c r="F101" s="328">
        <v>0</v>
      </c>
      <c r="G101" s="328">
        <v>43</v>
      </c>
      <c r="H101" s="328">
        <f t="shared" si="7"/>
        <v>0</v>
      </c>
      <c r="I101" s="328">
        <v>0</v>
      </c>
      <c r="J101" s="328">
        <v>0</v>
      </c>
      <c r="K101" s="314">
        <f t="shared" si="8"/>
        <v>490</v>
      </c>
      <c r="L101" s="314">
        <v>229</v>
      </c>
      <c r="M101" s="314">
        <v>261</v>
      </c>
    </row>
    <row r="102" spans="1:13" s="187" customFormat="1" ht="13.2" customHeight="1">
      <c r="A102" s="169"/>
      <c r="B102" s="192" t="s">
        <v>135</v>
      </c>
      <c r="C102" s="315">
        <v>44</v>
      </c>
      <c r="D102" s="316">
        <v>0</v>
      </c>
      <c r="E102" s="328">
        <f t="shared" si="6"/>
        <v>459</v>
      </c>
      <c r="F102" s="328">
        <v>4</v>
      </c>
      <c r="G102" s="328">
        <v>455</v>
      </c>
      <c r="H102" s="328">
        <f t="shared" si="7"/>
        <v>45</v>
      </c>
      <c r="I102" s="328">
        <v>6</v>
      </c>
      <c r="J102" s="328">
        <v>39</v>
      </c>
      <c r="K102" s="314">
        <f t="shared" si="8"/>
        <v>4588</v>
      </c>
      <c r="L102" s="314">
        <v>2367</v>
      </c>
      <c r="M102" s="314">
        <v>2221</v>
      </c>
    </row>
    <row r="103" spans="1:13" s="187" customFormat="1" ht="13.2" customHeight="1">
      <c r="A103" s="136" t="s">
        <v>86</v>
      </c>
      <c r="B103" s="192" t="s">
        <v>292</v>
      </c>
      <c r="C103" s="315">
        <v>1</v>
      </c>
      <c r="D103" s="316">
        <v>6</v>
      </c>
      <c r="E103" s="328">
        <f t="shared" si="6"/>
        <v>37</v>
      </c>
      <c r="F103" s="328">
        <v>0</v>
      </c>
      <c r="G103" s="328">
        <v>37</v>
      </c>
      <c r="H103" s="328">
        <f t="shared" si="7"/>
        <v>1</v>
      </c>
      <c r="I103" s="328">
        <v>0</v>
      </c>
      <c r="J103" s="328">
        <v>1</v>
      </c>
      <c r="K103" s="314">
        <f t="shared" si="8"/>
        <v>474</v>
      </c>
      <c r="L103" s="314">
        <v>248</v>
      </c>
      <c r="M103" s="314">
        <v>226</v>
      </c>
    </row>
    <row r="104" spans="1:13" s="187" customFormat="1" ht="13.2" customHeight="1">
      <c r="A104" s="169"/>
      <c r="B104" s="192" t="s">
        <v>135</v>
      </c>
      <c r="C104" s="315">
        <v>23</v>
      </c>
      <c r="D104" s="316">
        <v>0</v>
      </c>
      <c r="E104" s="328">
        <f t="shared" si="6"/>
        <v>220</v>
      </c>
      <c r="F104" s="328">
        <v>1</v>
      </c>
      <c r="G104" s="328">
        <v>219</v>
      </c>
      <c r="H104" s="328">
        <f t="shared" si="7"/>
        <v>18</v>
      </c>
      <c r="I104" s="328">
        <v>1</v>
      </c>
      <c r="J104" s="328">
        <v>17</v>
      </c>
      <c r="K104" s="314">
        <f t="shared" si="8"/>
        <v>2441</v>
      </c>
      <c r="L104" s="314">
        <v>1294</v>
      </c>
      <c r="M104" s="314">
        <v>1147</v>
      </c>
    </row>
    <row r="105" spans="1:13" s="187" customFormat="1" ht="13.2" customHeight="1">
      <c r="A105" s="136" t="s">
        <v>137</v>
      </c>
      <c r="B105" s="192" t="s">
        <v>292</v>
      </c>
      <c r="C105" s="315">
        <v>1</v>
      </c>
      <c r="D105" s="316">
        <v>7</v>
      </c>
      <c r="E105" s="328">
        <f t="shared" si="6"/>
        <v>60</v>
      </c>
      <c r="F105" s="328">
        <v>0</v>
      </c>
      <c r="G105" s="328">
        <v>60</v>
      </c>
      <c r="H105" s="328">
        <f t="shared" si="7"/>
        <v>3</v>
      </c>
      <c r="I105" s="328">
        <v>0</v>
      </c>
      <c r="J105" s="328">
        <v>3</v>
      </c>
      <c r="K105" s="314">
        <f t="shared" si="8"/>
        <v>737</v>
      </c>
      <c r="L105" s="314">
        <v>369</v>
      </c>
      <c r="M105" s="314">
        <v>368</v>
      </c>
    </row>
    <row r="106" spans="1:13" s="187" customFormat="1" ht="13.2" customHeight="1">
      <c r="A106" s="169"/>
      <c r="B106" s="192" t="s">
        <v>135</v>
      </c>
      <c r="C106" s="315">
        <v>24</v>
      </c>
      <c r="D106" s="316">
        <v>0</v>
      </c>
      <c r="E106" s="328">
        <f t="shared" si="6"/>
        <v>303</v>
      </c>
      <c r="F106" s="328">
        <v>1</v>
      </c>
      <c r="G106" s="328">
        <v>302</v>
      </c>
      <c r="H106" s="328">
        <f t="shared" si="7"/>
        <v>23</v>
      </c>
      <c r="I106" s="328">
        <v>2</v>
      </c>
      <c r="J106" s="328">
        <v>21</v>
      </c>
      <c r="K106" s="314">
        <f t="shared" si="8"/>
        <v>3154</v>
      </c>
      <c r="L106" s="314">
        <v>1667</v>
      </c>
      <c r="M106" s="314">
        <v>1487</v>
      </c>
    </row>
    <row r="107" spans="1:13" s="187" customFormat="1" ht="13.2" customHeight="1">
      <c r="A107" s="136" t="s">
        <v>88</v>
      </c>
      <c r="B107" s="192" t="s">
        <v>292</v>
      </c>
      <c r="C107" s="315">
        <v>3</v>
      </c>
      <c r="D107" s="316">
        <v>12</v>
      </c>
      <c r="E107" s="328">
        <f t="shared" si="6"/>
        <v>96</v>
      </c>
      <c r="F107" s="328">
        <v>2</v>
      </c>
      <c r="G107" s="328">
        <v>94</v>
      </c>
      <c r="H107" s="328">
        <f t="shared" si="7"/>
        <v>8</v>
      </c>
      <c r="I107" s="328">
        <v>0</v>
      </c>
      <c r="J107" s="328">
        <v>8</v>
      </c>
      <c r="K107" s="314">
        <f t="shared" si="8"/>
        <v>1186</v>
      </c>
      <c r="L107" s="314">
        <v>552</v>
      </c>
      <c r="M107" s="314">
        <v>634</v>
      </c>
    </row>
    <row r="108" spans="1:13" s="187" customFormat="1" ht="13.2" customHeight="1">
      <c r="A108" s="169"/>
      <c r="B108" s="192" t="s">
        <v>135</v>
      </c>
      <c r="C108" s="315">
        <v>27</v>
      </c>
      <c r="D108" s="316">
        <v>0</v>
      </c>
      <c r="E108" s="328">
        <f t="shared" si="6"/>
        <v>331</v>
      </c>
      <c r="F108" s="328">
        <v>3</v>
      </c>
      <c r="G108" s="328">
        <v>328</v>
      </c>
      <c r="H108" s="328">
        <f t="shared" si="7"/>
        <v>46</v>
      </c>
      <c r="I108" s="328">
        <v>1</v>
      </c>
      <c r="J108" s="328">
        <v>45</v>
      </c>
      <c r="K108" s="314">
        <f t="shared" si="8"/>
        <v>3542</v>
      </c>
      <c r="L108" s="314">
        <v>1867</v>
      </c>
      <c r="M108" s="314">
        <v>1675</v>
      </c>
    </row>
    <row r="109" spans="1:13" s="187" customFormat="1" ht="13.2" customHeight="1">
      <c r="A109" s="136" t="s">
        <v>89</v>
      </c>
      <c r="B109" s="192" t="s">
        <v>292</v>
      </c>
      <c r="C109" s="315">
        <v>1</v>
      </c>
      <c r="D109" s="316">
        <v>4</v>
      </c>
      <c r="E109" s="328">
        <f t="shared" si="6"/>
        <v>29</v>
      </c>
      <c r="F109" s="328">
        <v>1</v>
      </c>
      <c r="G109" s="328">
        <v>28</v>
      </c>
      <c r="H109" s="328">
        <f t="shared" si="7"/>
        <v>2</v>
      </c>
      <c r="I109" s="328">
        <v>0</v>
      </c>
      <c r="J109" s="328">
        <v>2</v>
      </c>
      <c r="K109" s="314">
        <f t="shared" si="8"/>
        <v>330</v>
      </c>
      <c r="L109" s="314">
        <v>180</v>
      </c>
      <c r="M109" s="314">
        <v>150</v>
      </c>
    </row>
    <row r="110" spans="1:13" s="187" customFormat="1" ht="13.2" customHeight="1">
      <c r="A110" s="169"/>
      <c r="B110" s="192" t="s">
        <v>135</v>
      </c>
      <c r="C110" s="315">
        <v>16</v>
      </c>
      <c r="D110" s="316">
        <v>0</v>
      </c>
      <c r="E110" s="328">
        <f t="shared" si="6"/>
        <v>183</v>
      </c>
      <c r="F110" s="328">
        <v>3</v>
      </c>
      <c r="G110" s="328">
        <v>180</v>
      </c>
      <c r="H110" s="328">
        <f t="shared" si="7"/>
        <v>26</v>
      </c>
      <c r="I110" s="328">
        <v>2</v>
      </c>
      <c r="J110" s="328">
        <v>24</v>
      </c>
      <c r="K110" s="314">
        <f t="shared" si="8"/>
        <v>1715</v>
      </c>
      <c r="L110" s="314">
        <v>895</v>
      </c>
      <c r="M110" s="314">
        <v>820</v>
      </c>
    </row>
    <row r="111" spans="1:13" s="187" customFormat="1" ht="13.2" customHeight="1">
      <c r="A111" s="169" t="s">
        <v>90</v>
      </c>
      <c r="B111" s="192" t="s">
        <v>292</v>
      </c>
      <c r="C111" s="315">
        <v>1</v>
      </c>
      <c r="D111" s="316">
        <v>6</v>
      </c>
      <c r="E111" s="328">
        <f t="shared" si="6"/>
        <v>66</v>
      </c>
      <c r="F111" s="328">
        <v>1</v>
      </c>
      <c r="G111" s="328">
        <v>65</v>
      </c>
      <c r="H111" s="328">
        <f t="shared" si="7"/>
        <v>3</v>
      </c>
      <c r="I111" s="328">
        <v>1</v>
      </c>
      <c r="J111" s="328">
        <v>2</v>
      </c>
      <c r="K111" s="314">
        <f t="shared" si="8"/>
        <v>787</v>
      </c>
      <c r="L111" s="314">
        <v>404</v>
      </c>
      <c r="M111" s="314">
        <v>383</v>
      </c>
    </row>
    <row r="112" spans="1:13" s="187" customFormat="1" ht="13.2" customHeight="1">
      <c r="A112" s="169"/>
      <c r="B112" s="192" t="s">
        <v>135</v>
      </c>
      <c r="C112" s="315">
        <v>11</v>
      </c>
      <c r="D112" s="316">
        <v>0</v>
      </c>
      <c r="E112" s="328">
        <f t="shared" si="6"/>
        <v>91</v>
      </c>
      <c r="F112" s="328">
        <v>0</v>
      </c>
      <c r="G112" s="328">
        <v>91</v>
      </c>
      <c r="H112" s="328">
        <f t="shared" si="7"/>
        <v>6</v>
      </c>
      <c r="I112" s="328">
        <v>0</v>
      </c>
      <c r="J112" s="328">
        <v>6</v>
      </c>
      <c r="K112" s="314">
        <f t="shared" si="8"/>
        <v>852</v>
      </c>
      <c r="L112" s="314">
        <v>430</v>
      </c>
      <c r="M112" s="314">
        <v>422</v>
      </c>
    </row>
    <row r="113" spans="1:13" s="187" customFormat="1" ht="9.6" customHeight="1" thickBot="1">
      <c r="A113" s="340"/>
      <c r="B113" s="341"/>
      <c r="C113" s="315"/>
      <c r="D113" s="316"/>
      <c r="E113" s="328"/>
      <c r="F113" s="328"/>
      <c r="G113" s="328"/>
      <c r="H113" s="328"/>
      <c r="I113" s="328"/>
      <c r="J113" s="328"/>
      <c r="K113" s="314"/>
      <c r="L113" s="328"/>
      <c r="M113" s="314"/>
    </row>
    <row r="114" spans="1:13" s="198" customFormat="1" ht="12.6" customHeight="1">
      <c r="A114" s="52" t="s">
        <v>54</v>
      </c>
      <c r="B114" s="339"/>
      <c r="C114" s="196"/>
      <c r="D114" s="196"/>
      <c r="E114" s="196"/>
      <c r="F114" s="196"/>
      <c r="G114" s="196"/>
      <c r="H114" s="349" t="s">
        <v>119</v>
      </c>
      <c r="I114" s="196"/>
      <c r="J114" s="337"/>
      <c r="K114" s="337"/>
      <c r="L114" s="337"/>
      <c r="M114" s="337"/>
    </row>
    <row r="115" spans="1:13" ht="12.6" customHeight="1">
      <c r="A115" s="52" t="s">
        <v>539</v>
      </c>
      <c r="B115" s="171"/>
      <c r="C115" s="171"/>
      <c r="D115" s="171"/>
      <c r="E115" s="171"/>
      <c r="F115" s="171"/>
      <c r="G115" s="171"/>
      <c r="H115" s="199"/>
      <c r="I115" s="199"/>
      <c r="J115" s="199"/>
      <c r="K115" s="199"/>
      <c r="L115" s="199"/>
      <c r="M115" s="199"/>
    </row>
    <row r="116" spans="1:13" ht="12.6" customHeight="1">
      <c r="A116" s="52" t="s">
        <v>541</v>
      </c>
      <c r="B116" s="171"/>
      <c r="C116" s="171"/>
      <c r="D116" s="171"/>
      <c r="E116" s="171"/>
      <c r="F116" s="171"/>
      <c r="G116" s="171"/>
      <c r="H116" s="199"/>
      <c r="I116" s="199"/>
      <c r="J116" s="199"/>
      <c r="K116" s="199"/>
      <c r="L116" s="199"/>
      <c r="M116" s="199"/>
    </row>
    <row r="117" spans="1:13" ht="12.6" customHeight="1">
      <c r="A117" s="52" t="s">
        <v>542</v>
      </c>
      <c r="B117" s="171"/>
      <c r="C117" s="171"/>
      <c r="D117" s="171"/>
      <c r="E117" s="171"/>
      <c r="F117" s="171"/>
      <c r="G117" s="369"/>
      <c r="H117" s="199"/>
      <c r="I117" s="199"/>
      <c r="J117" s="199"/>
      <c r="K117" s="199"/>
      <c r="L117" s="199"/>
      <c r="M117" s="199"/>
    </row>
    <row r="118" spans="1:13" ht="12.6" customHeight="1">
      <c r="A118" s="52" t="s">
        <v>540</v>
      </c>
      <c r="B118" s="171"/>
      <c r="C118" s="171"/>
      <c r="D118" s="171"/>
      <c r="E118" s="171"/>
      <c r="F118" s="171"/>
      <c r="G118" s="171"/>
      <c r="H118" s="199"/>
      <c r="I118" s="199"/>
      <c r="J118" s="199"/>
      <c r="K118" s="199"/>
      <c r="L118" s="199"/>
      <c r="M118" s="199"/>
    </row>
    <row r="119" spans="1:13" ht="12.6" customHeight="1">
      <c r="A119" s="52" t="s">
        <v>543</v>
      </c>
      <c r="B119" s="170"/>
    </row>
    <row r="120" spans="1:13" ht="19.95" customHeight="1">
      <c r="B120" s="170"/>
    </row>
    <row r="121" spans="1:13" ht="19.95" customHeight="1">
      <c r="B121" s="170"/>
    </row>
    <row r="122" spans="1:13" ht="19.95" customHeight="1">
      <c r="B122" s="153"/>
    </row>
    <row r="123" spans="1:13" ht="19.95" customHeight="1">
      <c r="B123" s="170"/>
    </row>
    <row r="124" spans="1:13" ht="19.95" customHeight="1">
      <c r="B124" s="170"/>
    </row>
    <row r="125" spans="1:13" ht="19.95" customHeight="1">
      <c r="B125" s="153"/>
    </row>
    <row r="126" spans="1:13" ht="19.95" customHeight="1">
      <c r="B126" s="170"/>
    </row>
    <row r="127" spans="1:13" ht="19.95" customHeight="1">
      <c r="B127" s="170"/>
    </row>
    <row r="128" spans="1:13" ht="19.95" customHeight="1">
      <c r="B128" s="153"/>
    </row>
    <row r="129" spans="2:2" ht="19.95" customHeight="1">
      <c r="B129" s="170"/>
    </row>
    <row r="130" spans="2:2" ht="19.95" customHeight="1">
      <c r="B130" s="170"/>
    </row>
    <row r="131" spans="2:2" ht="19.95" customHeight="1">
      <c r="B131" s="153"/>
    </row>
    <row r="132" spans="2:2" ht="19.95" customHeight="1">
      <c r="B132" s="170"/>
    </row>
    <row r="133" spans="2:2" ht="19.95" customHeight="1">
      <c r="B133" s="170"/>
    </row>
    <row r="134" spans="2:2" ht="19.95" customHeight="1">
      <c r="B134" s="153"/>
    </row>
    <row r="135" spans="2:2" ht="19.95" customHeight="1">
      <c r="B135" s="170"/>
    </row>
    <row r="136" spans="2:2" ht="19.95" customHeight="1">
      <c r="B136" s="170"/>
    </row>
    <row r="137" spans="2:2" ht="19.95" customHeight="1">
      <c r="B137" s="153"/>
    </row>
    <row r="138" spans="2:2" ht="19.95" customHeight="1">
      <c r="B138" s="170"/>
    </row>
    <row r="139" spans="2:2" ht="19.95" customHeight="1">
      <c r="B139" s="170"/>
    </row>
    <row r="140" spans="2:2" ht="19.95" customHeight="1">
      <c r="B140" s="153"/>
    </row>
    <row r="141" spans="2:2" ht="19.95" customHeight="1">
      <c r="B141" s="170"/>
    </row>
    <row r="142" spans="2:2" ht="19.95" customHeight="1">
      <c r="B142" s="170"/>
    </row>
    <row r="143" spans="2:2" ht="19.95" customHeight="1">
      <c r="B143" s="153"/>
    </row>
    <row r="144" spans="2:2" ht="19.95" customHeight="1">
      <c r="B144" s="170"/>
    </row>
    <row r="145" spans="2:2" ht="19.95" customHeight="1">
      <c r="B145" s="170"/>
    </row>
    <row r="146" spans="2:2" ht="19.95" customHeight="1">
      <c r="B146" s="153"/>
    </row>
    <row r="147" spans="2:2" ht="19.95" customHeight="1">
      <c r="B147" s="170"/>
    </row>
    <row r="148" spans="2:2" ht="19.95" customHeight="1">
      <c r="B148" s="170"/>
    </row>
    <row r="149" spans="2:2" ht="19.95" customHeight="1">
      <c r="B149" s="153"/>
    </row>
    <row r="150" spans="2:2" ht="19.95" customHeight="1">
      <c r="B150" s="170"/>
    </row>
    <row r="151" spans="2:2" ht="19.95" customHeight="1">
      <c r="B151" s="170"/>
    </row>
    <row r="152" spans="2:2" ht="19.95" customHeight="1">
      <c r="B152" s="153"/>
    </row>
    <row r="153" spans="2:2" ht="19.95" customHeight="1">
      <c r="B153" s="170"/>
    </row>
    <row r="154" spans="2:2" ht="19.95" customHeight="1">
      <c r="B154" s="170"/>
    </row>
    <row r="155" spans="2:2" ht="19.95" customHeight="1">
      <c r="B155" s="153"/>
    </row>
    <row r="156" spans="2:2" ht="19.95" customHeight="1">
      <c r="B156" s="170"/>
    </row>
    <row r="157" spans="2:2" ht="19.95" customHeight="1">
      <c r="B157" s="170"/>
    </row>
    <row r="158" spans="2:2" ht="19.95" customHeight="1">
      <c r="B158" s="153"/>
    </row>
    <row r="159" spans="2:2" ht="19.95" customHeight="1">
      <c r="B159" s="170"/>
    </row>
    <row r="160" spans="2:2" ht="19.95" customHeight="1">
      <c r="B160" s="170"/>
    </row>
    <row r="161" spans="2:2" ht="19.95" customHeight="1">
      <c r="B161" s="153"/>
    </row>
    <row r="162" spans="2:2" ht="19.95" customHeight="1">
      <c r="B162" s="170"/>
    </row>
    <row r="163" spans="2:2" ht="19.95" customHeight="1">
      <c r="B163" s="170"/>
    </row>
    <row r="164" spans="2:2" ht="19.95" customHeight="1">
      <c r="B164" s="153"/>
    </row>
    <row r="165" spans="2:2" ht="19.95" customHeight="1">
      <c r="B165" s="170"/>
    </row>
    <row r="166" spans="2:2" ht="19.95" customHeight="1">
      <c r="B166" s="170"/>
    </row>
    <row r="167" spans="2:2" ht="19.95" customHeight="1">
      <c r="B167" s="153"/>
    </row>
    <row r="195" spans="1:1" ht="19.95" customHeight="1">
      <c r="A195" s="200" t="s">
        <v>451</v>
      </c>
    </row>
    <row r="196" spans="1:1" ht="19.95" customHeight="1">
      <c r="A196" s="200" t="s">
        <v>452</v>
      </c>
    </row>
  </sheetData>
  <mergeCells count="28">
    <mergeCell ref="C12:D12"/>
    <mergeCell ref="C6:D6"/>
    <mergeCell ref="C8:D8"/>
    <mergeCell ref="C14:D14"/>
    <mergeCell ref="C15:D15"/>
    <mergeCell ref="C10:D10"/>
    <mergeCell ref="C13:D13"/>
    <mergeCell ref="C11:D11"/>
    <mergeCell ref="C9:D9"/>
    <mergeCell ref="C7:D7"/>
    <mergeCell ref="H4:J4"/>
    <mergeCell ref="E3:G3"/>
    <mergeCell ref="H3:J3"/>
    <mergeCell ref="H1:M1"/>
    <mergeCell ref="A1:G1"/>
    <mergeCell ref="A3:B5"/>
    <mergeCell ref="C3:D4"/>
    <mergeCell ref="K3:M4"/>
    <mergeCell ref="E4:G4"/>
    <mergeCell ref="H64:M64"/>
    <mergeCell ref="A66:B68"/>
    <mergeCell ref="C66:D67"/>
    <mergeCell ref="E66:G66"/>
    <mergeCell ref="H66:J66"/>
    <mergeCell ref="K66:M67"/>
    <mergeCell ref="H67:J67"/>
    <mergeCell ref="E67:G67"/>
    <mergeCell ref="A64:G64"/>
  </mergeCells>
  <phoneticPr fontId="7" type="noConversion"/>
  <printOptions horizontalCentered="1" gridLinesSet="0"/>
  <pageMargins left="0.59055118110236227" right="0.59055118110236227" top="0.59055118110236227" bottom="0.59055118110236227" header="0.27559055118110237" footer="0"/>
  <pageSetup paperSize="9" pageOrder="overThenDown" orientation="portrait" r:id="rId1"/>
  <headerFooter alignWithMargins="0"/>
  <rowBreaks count="1" manualBreakCount="1">
    <brk id="63" max="12" man="1"/>
  </rowBreaks>
  <colBreaks count="1" manualBreakCount="1">
    <brk id="7" max="1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U180"/>
  <sheetViews>
    <sheetView showGridLines="0" view="pageBreakPreview" topLeftCell="A32" zoomScaleNormal="100" zoomScaleSheetLayoutView="100" workbookViewId="0">
      <selection activeCell="C33" sqref="C33"/>
    </sheetView>
  </sheetViews>
  <sheetFormatPr defaultColWidth="9.6640625" defaultRowHeight="19.95" customHeight="1"/>
  <cols>
    <col min="1" max="1" width="14.88671875" style="236" customWidth="1"/>
    <col min="2" max="7" width="12.44140625" style="236" customWidth="1"/>
    <col min="8" max="10" width="5.77734375" style="236" customWidth="1"/>
    <col min="11" max="13" width="5.88671875" style="236" customWidth="1"/>
    <col min="14" max="16" width="8.109375" style="236" customWidth="1"/>
    <col min="17" max="18" width="9.44140625" style="236" customWidth="1"/>
    <col min="19" max="19" width="11.77734375" style="236" customWidth="1"/>
    <col min="20" max="20" width="7.6640625" style="236" customWidth="1"/>
    <col min="21" max="21" width="8.33203125" style="236" customWidth="1"/>
    <col min="22" max="16384" width="9.6640625" style="236"/>
  </cols>
  <sheetData>
    <row r="1" spans="1:21" s="63" customFormat="1" ht="38.1" customHeight="1">
      <c r="A1" s="508" t="s">
        <v>50</v>
      </c>
      <c r="B1" s="509"/>
      <c r="C1" s="509"/>
      <c r="D1" s="509"/>
      <c r="E1" s="509"/>
      <c r="F1" s="509"/>
      <c r="G1" s="509"/>
      <c r="H1" s="510" t="s">
        <v>212</v>
      </c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62"/>
      <c r="U1" s="62"/>
    </row>
    <row r="2" spans="1:21" s="62" customFormat="1" ht="16.95" customHeight="1" thickBot="1">
      <c r="A2" s="120"/>
      <c r="B2" s="185"/>
      <c r="C2" s="185"/>
      <c r="D2" s="185"/>
      <c r="E2" s="233"/>
      <c r="F2" s="233"/>
      <c r="G2" s="233"/>
      <c r="H2" s="233"/>
      <c r="I2" s="233"/>
      <c r="J2" s="233"/>
      <c r="K2" s="121"/>
      <c r="L2" s="121"/>
      <c r="M2" s="121"/>
      <c r="N2" s="121"/>
      <c r="O2" s="121"/>
      <c r="P2" s="121"/>
      <c r="Q2" s="121"/>
      <c r="R2" s="121"/>
      <c r="S2" s="121"/>
    </row>
    <row r="3" spans="1:21" s="20" customFormat="1" ht="20.25" hidden="1" customHeight="1">
      <c r="A3" s="536" t="s">
        <v>36</v>
      </c>
      <c r="B3" s="534" t="s">
        <v>28</v>
      </c>
      <c r="C3" s="535"/>
      <c r="D3" s="535"/>
      <c r="E3" s="528" t="s">
        <v>17</v>
      </c>
      <c r="F3" s="529"/>
      <c r="G3" s="530"/>
      <c r="H3" s="515" t="s">
        <v>18</v>
      </c>
      <c r="I3" s="516"/>
      <c r="J3" s="516"/>
      <c r="K3" s="511" t="s">
        <v>27</v>
      </c>
      <c r="L3" s="516"/>
      <c r="M3" s="516"/>
      <c r="N3" s="516"/>
      <c r="O3" s="516"/>
      <c r="P3" s="524"/>
      <c r="Q3" s="515" t="s">
        <v>35</v>
      </c>
      <c r="R3" s="516"/>
      <c r="S3" s="516"/>
      <c r="T3" s="19"/>
      <c r="U3" s="19"/>
    </row>
    <row r="4" spans="1:21" s="20" customFormat="1" ht="19.5" hidden="1" customHeight="1">
      <c r="A4" s="537"/>
      <c r="B4" s="517" t="s">
        <v>29</v>
      </c>
      <c r="C4" s="517" t="s">
        <v>30</v>
      </c>
      <c r="D4" s="517" t="s">
        <v>31</v>
      </c>
      <c r="E4" s="517" t="s">
        <v>32</v>
      </c>
      <c r="F4" s="517" t="s">
        <v>30</v>
      </c>
      <c r="G4" s="517" t="s">
        <v>33</v>
      </c>
      <c r="H4" s="521" t="s">
        <v>6</v>
      </c>
      <c r="I4" s="522"/>
      <c r="J4" s="523"/>
      <c r="K4" s="522" t="s">
        <v>7</v>
      </c>
      <c r="L4" s="522"/>
      <c r="M4" s="523"/>
      <c r="N4" s="521" t="s">
        <v>34</v>
      </c>
      <c r="O4" s="522"/>
      <c r="P4" s="523"/>
      <c r="Q4" s="517" t="s">
        <v>29</v>
      </c>
      <c r="R4" s="517" t="s">
        <v>30</v>
      </c>
      <c r="S4" s="519" t="s">
        <v>31</v>
      </c>
      <c r="T4" s="19"/>
      <c r="U4" s="19"/>
    </row>
    <row r="5" spans="1:21" s="20" customFormat="1" ht="24" hidden="1" customHeight="1" thickBot="1">
      <c r="A5" s="538"/>
      <c r="B5" s="518"/>
      <c r="C5" s="518"/>
      <c r="D5" s="533"/>
      <c r="E5" s="518"/>
      <c r="F5" s="518"/>
      <c r="G5" s="533"/>
      <c r="H5" s="37" t="s">
        <v>1</v>
      </c>
      <c r="I5" s="37" t="s">
        <v>2</v>
      </c>
      <c r="J5" s="38" t="s">
        <v>3</v>
      </c>
      <c r="K5" s="64" t="s">
        <v>1</v>
      </c>
      <c r="L5" s="37" t="s">
        <v>2</v>
      </c>
      <c r="M5" s="37" t="s">
        <v>3</v>
      </c>
      <c r="N5" s="37" t="s">
        <v>1</v>
      </c>
      <c r="O5" s="37" t="s">
        <v>2</v>
      </c>
      <c r="P5" s="37" t="s">
        <v>3</v>
      </c>
      <c r="Q5" s="518"/>
      <c r="R5" s="518"/>
      <c r="S5" s="520"/>
      <c r="T5" s="19"/>
      <c r="U5" s="19"/>
    </row>
    <row r="6" spans="1:21" s="2" customFormat="1" ht="39" hidden="1" customHeight="1">
      <c r="A6" s="39" t="s">
        <v>48</v>
      </c>
      <c r="B6" s="11">
        <v>12</v>
      </c>
      <c r="C6" s="11">
        <v>8</v>
      </c>
      <c r="D6" s="11">
        <v>12</v>
      </c>
      <c r="E6" s="14">
        <v>31</v>
      </c>
      <c r="F6" s="14">
        <v>25</v>
      </c>
      <c r="G6" s="14">
        <v>133</v>
      </c>
      <c r="H6" s="14">
        <v>1142</v>
      </c>
      <c r="I6" s="14">
        <v>43</v>
      </c>
      <c r="J6" s="14">
        <v>1099</v>
      </c>
      <c r="K6" s="14">
        <v>720</v>
      </c>
      <c r="L6" s="14">
        <v>358</v>
      </c>
      <c r="M6" s="14">
        <v>362</v>
      </c>
      <c r="N6" s="14">
        <v>4856</v>
      </c>
      <c r="O6" s="14">
        <v>3081</v>
      </c>
      <c r="P6" s="14">
        <v>1775</v>
      </c>
      <c r="Q6" s="11" t="s">
        <v>117</v>
      </c>
      <c r="R6" s="14">
        <v>205</v>
      </c>
      <c r="S6" s="14">
        <v>1210</v>
      </c>
      <c r="T6" s="17"/>
      <c r="U6" s="17"/>
    </row>
    <row r="7" spans="1:21" s="2" customFormat="1" ht="39" hidden="1" customHeight="1">
      <c r="A7" s="40" t="s">
        <v>47</v>
      </c>
      <c r="B7" s="11">
        <v>14</v>
      </c>
      <c r="C7" s="11">
        <v>8</v>
      </c>
      <c r="D7" s="11">
        <v>12</v>
      </c>
      <c r="E7" s="14">
        <v>37</v>
      </c>
      <c r="F7" s="14">
        <v>27</v>
      </c>
      <c r="G7" s="14">
        <v>139</v>
      </c>
      <c r="H7" s="14">
        <v>1119</v>
      </c>
      <c r="I7" s="14">
        <v>64</v>
      </c>
      <c r="J7" s="14">
        <v>1055</v>
      </c>
      <c r="K7" s="14">
        <v>736</v>
      </c>
      <c r="L7" s="14">
        <v>336</v>
      </c>
      <c r="M7" s="14">
        <v>400</v>
      </c>
      <c r="N7" s="14">
        <v>4982</v>
      </c>
      <c r="O7" s="14">
        <v>3206</v>
      </c>
      <c r="P7" s="14">
        <v>1776</v>
      </c>
      <c r="Q7" s="14">
        <v>206</v>
      </c>
      <c r="R7" s="14">
        <v>192</v>
      </c>
      <c r="S7" s="14">
        <v>1269</v>
      </c>
      <c r="T7" s="17"/>
      <c r="U7" s="17"/>
    </row>
    <row r="8" spans="1:21" s="2" customFormat="1" ht="39" hidden="1" customHeight="1">
      <c r="A8" s="40" t="s">
        <v>46</v>
      </c>
      <c r="B8" s="11">
        <v>18</v>
      </c>
      <c r="C8" s="11">
        <v>9</v>
      </c>
      <c r="D8" s="11">
        <v>12</v>
      </c>
      <c r="E8" s="14">
        <v>41</v>
      </c>
      <c r="F8" s="14">
        <v>28</v>
      </c>
      <c r="G8" s="14">
        <v>141</v>
      </c>
      <c r="H8" s="14">
        <v>965</v>
      </c>
      <c r="I8" s="14">
        <v>42</v>
      </c>
      <c r="J8" s="14">
        <v>923</v>
      </c>
      <c r="K8" s="14">
        <v>726</v>
      </c>
      <c r="L8" s="14">
        <v>277</v>
      </c>
      <c r="M8" s="14">
        <v>449</v>
      </c>
      <c r="N8" s="14">
        <v>5056</v>
      </c>
      <c r="O8" s="14">
        <v>3196</v>
      </c>
      <c r="P8" s="14">
        <v>1860</v>
      </c>
      <c r="Q8" s="14">
        <v>353</v>
      </c>
      <c r="R8" s="14">
        <v>219</v>
      </c>
      <c r="S8" s="14">
        <v>1318</v>
      </c>
      <c r="T8" s="17"/>
      <c r="U8" s="17"/>
    </row>
    <row r="9" spans="1:21" s="2" customFormat="1" ht="39" hidden="1" customHeight="1">
      <c r="A9" s="40" t="s">
        <v>45</v>
      </c>
      <c r="B9" s="11">
        <v>32</v>
      </c>
      <c r="C9" s="11">
        <v>11</v>
      </c>
      <c r="D9" s="11">
        <v>13</v>
      </c>
      <c r="E9" s="11">
        <v>61</v>
      </c>
      <c r="F9" s="11">
        <v>31</v>
      </c>
      <c r="G9" s="11">
        <v>150</v>
      </c>
      <c r="H9" s="11">
        <v>1363</v>
      </c>
      <c r="I9" s="11">
        <v>67</v>
      </c>
      <c r="J9" s="11">
        <v>1296</v>
      </c>
      <c r="K9" s="11">
        <v>822</v>
      </c>
      <c r="L9" s="11">
        <v>290</v>
      </c>
      <c r="M9" s="11">
        <v>532</v>
      </c>
      <c r="N9" s="11">
        <v>5198</v>
      </c>
      <c r="O9" s="11">
        <v>3314</v>
      </c>
      <c r="P9" s="11">
        <v>1884</v>
      </c>
      <c r="Q9" s="11">
        <v>259</v>
      </c>
      <c r="R9" s="11">
        <v>202</v>
      </c>
      <c r="S9" s="11">
        <v>1243</v>
      </c>
      <c r="T9" s="17"/>
      <c r="U9" s="17"/>
    </row>
    <row r="10" spans="1:21" s="2" customFormat="1" ht="39" hidden="1" customHeight="1">
      <c r="A10" s="40" t="s">
        <v>44</v>
      </c>
      <c r="B10" s="11">
        <v>37</v>
      </c>
      <c r="C10" s="11">
        <v>14</v>
      </c>
      <c r="D10" s="11">
        <v>15</v>
      </c>
      <c r="E10" s="11">
        <v>81</v>
      </c>
      <c r="F10" s="11">
        <v>37</v>
      </c>
      <c r="G10" s="11">
        <v>162</v>
      </c>
      <c r="H10" s="11">
        <v>1741</v>
      </c>
      <c r="I10" s="11">
        <v>98</v>
      </c>
      <c r="J10" s="11">
        <v>1643</v>
      </c>
      <c r="K10" s="11">
        <v>911</v>
      </c>
      <c r="L10" s="11">
        <v>301</v>
      </c>
      <c r="M10" s="11">
        <v>610</v>
      </c>
      <c r="N10" s="11">
        <v>5572</v>
      </c>
      <c r="O10" s="11">
        <v>3551</v>
      </c>
      <c r="P10" s="11">
        <v>2021</v>
      </c>
      <c r="Q10" s="11">
        <v>191</v>
      </c>
      <c r="R10" s="11">
        <v>230</v>
      </c>
      <c r="S10" s="11">
        <v>1329</v>
      </c>
      <c r="T10" s="17"/>
      <c r="U10" s="17"/>
    </row>
    <row r="11" spans="1:21" s="2" customFormat="1" ht="39" hidden="1" customHeight="1">
      <c r="A11" s="40" t="s">
        <v>43</v>
      </c>
      <c r="B11" s="11">
        <v>36</v>
      </c>
      <c r="C11" s="11">
        <v>16</v>
      </c>
      <c r="D11" s="11">
        <v>16</v>
      </c>
      <c r="E11" s="11">
        <v>79</v>
      </c>
      <c r="F11" s="11">
        <v>40</v>
      </c>
      <c r="G11" s="11">
        <v>157</v>
      </c>
      <c r="H11" s="11">
        <v>1562</v>
      </c>
      <c r="I11" s="11">
        <v>94</v>
      </c>
      <c r="J11" s="11">
        <v>1468</v>
      </c>
      <c r="K11" s="11">
        <v>977</v>
      </c>
      <c r="L11" s="11">
        <v>317</v>
      </c>
      <c r="M11" s="11">
        <v>660</v>
      </c>
      <c r="N11" s="11">
        <v>5157</v>
      </c>
      <c r="O11" s="11">
        <v>3024</v>
      </c>
      <c r="P11" s="11">
        <v>2133</v>
      </c>
      <c r="Q11" s="11">
        <v>276</v>
      </c>
      <c r="R11" s="11">
        <v>238</v>
      </c>
      <c r="S11" s="11">
        <v>1331</v>
      </c>
      <c r="T11" s="17"/>
      <c r="U11" s="17"/>
    </row>
    <row r="12" spans="1:21" s="2" customFormat="1" ht="39" hidden="1" customHeight="1">
      <c r="A12" s="40" t="s">
        <v>42</v>
      </c>
      <c r="B12" s="11">
        <v>32</v>
      </c>
      <c r="C12" s="11">
        <v>16</v>
      </c>
      <c r="D12" s="11">
        <v>15</v>
      </c>
      <c r="E12" s="11">
        <v>68</v>
      </c>
      <c r="F12" s="11">
        <v>43</v>
      </c>
      <c r="G12" s="11">
        <v>78</v>
      </c>
      <c r="H12" s="11">
        <v>1306</v>
      </c>
      <c r="I12" s="11">
        <v>89</v>
      </c>
      <c r="J12" s="11">
        <v>1217</v>
      </c>
      <c r="K12" s="11">
        <v>995</v>
      </c>
      <c r="L12" s="11">
        <v>341</v>
      </c>
      <c r="M12" s="11">
        <v>654</v>
      </c>
      <c r="N12" s="11">
        <v>2599</v>
      </c>
      <c r="O12" s="11">
        <v>1530</v>
      </c>
      <c r="P12" s="11">
        <v>1069</v>
      </c>
      <c r="Q12" s="11">
        <v>537</v>
      </c>
      <c r="R12" s="11">
        <v>276</v>
      </c>
      <c r="S12" s="11">
        <v>692</v>
      </c>
      <c r="T12" s="17"/>
      <c r="U12" s="17"/>
    </row>
    <row r="13" spans="1:21" s="2" customFormat="1" ht="39" hidden="1" customHeight="1">
      <c r="A13" s="40" t="s">
        <v>41</v>
      </c>
      <c r="B13" s="11">
        <v>28</v>
      </c>
      <c r="C13" s="11">
        <v>16</v>
      </c>
      <c r="D13" s="11">
        <v>15</v>
      </c>
      <c r="E13" s="11">
        <v>55</v>
      </c>
      <c r="F13" s="11">
        <v>42</v>
      </c>
      <c r="G13" s="11">
        <v>78</v>
      </c>
      <c r="H13" s="11">
        <v>969</v>
      </c>
      <c r="I13" s="11">
        <v>72</v>
      </c>
      <c r="J13" s="11">
        <v>897</v>
      </c>
      <c r="K13" s="11">
        <v>923</v>
      </c>
      <c r="L13" s="11">
        <v>305</v>
      </c>
      <c r="M13" s="11">
        <v>618</v>
      </c>
      <c r="N13" s="11">
        <v>2538</v>
      </c>
      <c r="O13" s="11">
        <v>1472</v>
      </c>
      <c r="P13" s="11">
        <v>1066</v>
      </c>
      <c r="Q13" s="11">
        <v>466</v>
      </c>
      <c r="R13" s="11">
        <v>326</v>
      </c>
      <c r="S13" s="11">
        <v>725</v>
      </c>
      <c r="T13" s="17"/>
      <c r="U13" s="17"/>
    </row>
    <row r="14" spans="1:21" s="2" customFormat="1" ht="24.9" hidden="1" customHeight="1">
      <c r="A14" s="4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7"/>
      <c r="U14" s="17"/>
    </row>
    <row r="15" spans="1:21" s="2" customFormat="1" ht="39" hidden="1" customHeight="1">
      <c r="A15" s="40" t="s">
        <v>40</v>
      </c>
      <c r="B15" s="11">
        <v>28</v>
      </c>
      <c r="C15" s="11">
        <v>17</v>
      </c>
      <c r="D15" s="11">
        <v>15</v>
      </c>
      <c r="E15" s="11">
        <v>52</v>
      </c>
      <c r="F15" s="11">
        <v>41</v>
      </c>
      <c r="G15" s="11">
        <v>74</v>
      </c>
      <c r="H15" s="11">
        <v>800</v>
      </c>
      <c r="I15" s="11">
        <v>54</v>
      </c>
      <c r="J15" s="11">
        <v>746</v>
      </c>
      <c r="K15" s="11">
        <v>869</v>
      </c>
      <c r="L15" s="11">
        <v>282</v>
      </c>
      <c r="M15" s="11">
        <v>587</v>
      </c>
      <c r="N15" s="11">
        <v>2322</v>
      </c>
      <c r="O15" s="531">
        <v>2322</v>
      </c>
      <c r="P15" s="532"/>
      <c r="Q15" s="11">
        <v>215</v>
      </c>
      <c r="R15" s="11">
        <v>292</v>
      </c>
      <c r="S15" s="11">
        <v>832</v>
      </c>
      <c r="T15" s="17"/>
      <c r="U15" s="17"/>
    </row>
    <row r="16" spans="1:21" s="2" customFormat="1" ht="25.5" hidden="1" customHeight="1" thickBot="1">
      <c r="A16" s="8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30"/>
      <c r="P16" s="230"/>
      <c r="Q16" s="13"/>
      <c r="R16" s="13"/>
      <c r="S16" s="13"/>
      <c r="T16" s="17"/>
      <c r="U16" s="17"/>
    </row>
    <row r="17" spans="1:21" s="20" customFormat="1" ht="30" customHeight="1">
      <c r="A17" s="539" t="s">
        <v>213</v>
      </c>
      <c r="B17" s="534" t="s">
        <v>214</v>
      </c>
      <c r="C17" s="535"/>
      <c r="D17" s="535"/>
      <c r="E17" s="525" t="s">
        <v>197</v>
      </c>
      <c r="F17" s="526"/>
      <c r="G17" s="527"/>
      <c r="H17" s="511" t="s">
        <v>223</v>
      </c>
      <c r="I17" s="511"/>
      <c r="J17" s="511"/>
      <c r="K17" s="511"/>
      <c r="L17" s="511"/>
      <c r="M17" s="511"/>
      <c r="N17" s="511"/>
      <c r="O17" s="511"/>
      <c r="P17" s="512"/>
      <c r="Q17" s="545" t="s">
        <v>221</v>
      </c>
      <c r="R17" s="546"/>
      <c r="S17" s="546"/>
      <c r="T17" s="19"/>
      <c r="U17" s="19"/>
    </row>
    <row r="18" spans="1:21" s="20" customFormat="1" ht="30" customHeight="1">
      <c r="A18" s="540"/>
      <c r="B18" s="542" t="s">
        <v>215</v>
      </c>
      <c r="C18" s="542" t="s">
        <v>216</v>
      </c>
      <c r="D18" s="542" t="s">
        <v>217</v>
      </c>
      <c r="E18" s="542" t="s">
        <v>215</v>
      </c>
      <c r="F18" s="542" t="s">
        <v>216</v>
      </c>
      <c r="G18" s="542" t="s">
        <v>217</v>
      </c>
      <c r="H18" s="513" t="s">
        <v>218</v>
      </c>
      <c r="I18" s="514"/>
      <c r="J18" s="514"/>
      <c r="K18" s="514" t="s">
        <v>220</v>
      </c>
      <c r="L18" s="514"/>
      <c r="M18" s="514"/>
      <c r="N18" s="514" t="s">
        <v>222</v>
      </c>
      <c r="O18" s="514"/>
      <c r="P18" s="514"/>
      <c r="Q18" s="542" t="s">
        <v>215</v>
      </c>
      <c r="R18" s="542" t="s">
        <v>216</v>
      </c>
      <c r="S18" s="547" t="s">
        <v>217</v>
      </c>
      <c r="T18" s="19"/>
      <c r="U18" s="19"/>
    </row>
    <row r="19" spans="1:21" s="20" customFormat="1" ht="30" customHeight="1" thickBot="1">
      <c r="A19" s="541"/>
      <c r="B19" s="543"/>
      <c r="C19" s="543"/>
      <c r="D19" s="544"/>
      <c r="E19" s="543"/>
      <c r="F19" s="543"/>
      <c r="G19" s="544"/>
      <c r="H19" s="231" t="s">
        <v>219</v>
      </c>
      <c r="I19" s="232" t="s">
        <v>12</v>
      </c>
      <c r="J19" s="232" t="s">
        <v>13</v>
      </c>
      <c r="K19" s="232" t="s">
        <v>219</v>
      </c>
      <c r="L19" s="232" t="s">
        <v>12</v>
      </c>
      <c r="M19" s="232" t="s">
        <v>13</v>
      </c>
      <c r="N19" s="232" t="s">
        <v>219</v>
      </c>
      <c r="O19" s="232" t="s">
        <v>12</v>
      </c>
      <c r="P19" s="232" t="s">
        <v>13</v>
      </c>
      <c r="Q19" s="543"/>
      <c r="R19" s="543"/>
      <c r="S19" s="548"/>
      <c r="T19" s="19"/>
      <c r="U19" s="19"/>
    </row>
    <row r="20" spans="1:21" s="2" customFormat="1" ht="54" hidden="1" customHeight="1">
      <c r="A20" s="40" t="s">
        <v>296</v>
      </c>
      <c r="B20" s="311">
        <v>24</v>
      </c>
      <c r="C20" s="311">
        <v>17</v>
      </c>
      <c r="D20" s="311">
        <v>27</v>
      </c>
      <c r="E20" s="311">
        <v>56</v>
      </c>
      <c r="F20" s="311">
        <v>46</v>
      </c>
      <c r="G20" s="311">
        <v>212</v>
      </c>
      <c r="H20" s="311">
        <v>926</v>
      </c>
      <c r="I20" s="311">
        <v>16</v>
      </c>
      <c r="J20" s="311">
        <v>910</v>
      </c>
      <c r="K20" s="311">
        <v>501</v>
      </c>
      <c r="L20" s="311">
        <v>180</v>
      </c>
      <c r="M20" s="311">
        <v>321</v>
      </c>
      <c r="N20" s="311">
        <v>5758</v>
      </c>
      <c r="O20" s="311">
        <v>3357</v>
      </c>
      <c r="P20" s="311">
        <v>2401</v>
      </c>
      <c r="Q20" s="311">
        <v>199</v>
      </c>
      <c r="R20" s="311">
        <v>258</v>
      </c>
      <c r="S20" s="311">
        <v>1969</v>
      </c>
      <c r="T20" s="17"/>
      <c r="U20" s="17"/>
    </row>
    <row r="21" spans="1:21" s="17" customFormat="1" ht="54" hidden="1" customHeight="1">
      <c r="A21" s="40" t="s">
        <v>295</v>
      </c>
      <c r="B21" s="311">
        <v>24</v>
      </c>
      <c r="C21" s="311">
        <v>17</v>
      </c>
      <c r="D21" s="311">
        <v>27</v>
      </c>
      <c r="E21" s="311">
        <v>54</v>
      </c>
      <c r="F21" s="311">
        <v>45</v>
      </c>
      <c r="G21" s="311">
        <v>208</v>
      </c>
      <c r="H21" s="311">
        <v>755</v>
      </c>
      <c r="I21" s="311">
        <v>50</v>
      </c>
      <c r="J21" s="311">
        <v>705</v>
      </c>
      <c r="K21" s="311">
        <v>466</v>
      </c>
      <c r="L21" s="311">
        <v>152</v>
      </c>
      <c r="M21" s="311">
        <v>314</v>
      </c>
      <c r="N21" s="311">
        <v>5294</v>
      </c>
      <c r="O21" s="311">
        <v>3000</v>
      </c>
      <c r="P21" s="311">
        <v>2294</v>
      </c>
      <c r="Q21" s="311">
        <v>157</v>
      </c>
      <c r="R21" s="311">
        <v>179</v>
      </c>
      <c r="S21" s="311">
        <v>1837</v>
      </c>
    </row>
    <row r="22" spans="1:21" s="17" customFormat="1" ht="54" hidden="1" customHeight="1">
      <c r="A22" s="40" t="s">
        <v>294</v>
      </c>
      <c r="B22" s="311">
        <v>23</v>
      </c>
      <c r="C22" s="311">
        <v>16</v>
      </c>
      <c r="D22" s="311">
        <v>27</v>
      </c>
      <c r="E22" s="311">
        <v>52</v>
      </c>
      <c r="F22" s="311">
        <v>42</v>
      </c>
      <c r="G22" s="311">
        <v>201</v>
      </c>
      <c r="H22" s="311">
        <v>803</v>
      </c>
      <c r="I22" s="311">
        <v>44</v>
      </c>
      <c r="J22" s="311">
        <v>759</v>
      </c>
      <c r="K22" s="311">
        <v>426</v>
      </c>
      <c r="L22" s="311">
        <v>152</v>
      </c>
      <c r="M22" s="311">
        <v>274</v>
      </c>
      <c r="N22" s="311">
        <v>4746</v>
      </c>
      <c r="O22" s="311">
        <v>2719</v>
      </c>
      <c r="P22" s="311">
        <v>2027</v>
      </c>
      <c r="Q22" s="311">
        <v>162</v>
      </c>
      <c r="R22" s="311">
        <v>118</v>
      </c>
      <c r="S22" s="311">
        <v>1681</v>
      </c>
    </row>
    <row r="23" spans="1:21" s="17" customFormat="1" ht="54" customHeight="1">
      <c r="A23" s="40" t="s">
        <v>293</v>
      </c>
      <c r="B23" s="311">
        <v>23</v>
      </c>
      <c r="C23" s="311">
        <v>15</v>
      </c>
      <c r="D23" s="311">
        <v>26</v>
      </c>
      <c r="E23" s="311">
        <v>51</v>
      </c>
      <c r="F23" s="311">
        <v>40</v>
      </c>
      <c r="G23" s="311">
        <v>189</v>
      </c>
      <c r="H23" s="311">
        <v>613</v>
      </c>
      <c r="I23" s="311">
        <v>17</v>
      </c>
      <c r="J23" s="311">
        <v>596</v>
      </c>
      <c r="K23" s="311">
        <v>385</v>
      </c>
      <c r="L23" s="311">
        <v>138</v>
      </c>
      <c r="M23" s="311">
        <v>247</v>
      </c>
      <c r="N23" s="311">
        <v>4478</v>
      </c>
      <c r="O23" s="311">
        <v>2601</v>
      </c>
      <c r="P23" s="311">
        <v>1877</v>
      </c>
      <c r="Q23" s="311">
        <v>130</v>
      </c>
      <c r="R23" s="311">
        <v>110</v>
      </c>
      <c r="S23" s="311">
        <v>1544</v>
      </c>
    </row>
    <row r="24" spans="1:21" s="17" customFormat="1" ht="54" customHeight="1">
      <c r="A24" s="40" t="s">
        <v>118</v>
      </c>
      <c r="B24" s="311">
        <v>23</v>
      </c>
      <c r="C24" s="311">
        <v>15</v>
      </c>
      <c r="D24" s="311">
        <v>25</v>
      </c>
      <c r="E24" s="311">
        <v>53</v>
      </c>
      <c r="F24" s="311">
        <v>38</v>
      </c>
      <c r="G24" s="311">
        <v>179</v>
      </c>
      <c r="H24" s="311">
        <v>589</v>
      </c>
      <c r="I24" s="311">
        <v>28</v>
      </c>
      <c r="J24" s="311">
        <v>561</v>
      </c>
      <c r="K24" s="311">
        <v>366</v>
      </c>
      <c r="L24" s="311">
        <v>147</v>
      </c>
      <c r="M24" s="311">
        <v>219</v>
      </c>
      <c r="N24" s="311">
        <v>4264</v>
      </c>
      <c r="O24" s="311">
        <v>2539</v>
      </c>
      <c r="P24" s="311">
        <v>1725</v>
      </c>
      <c r="Q24" s="311">
        <v>124</v>
      </c>
      <c r="R24" s="311">
        <v>112</v>
      </c>
      <c r="S24" s="311">
        <v>1463</v>
      </c>
    </row>
    <row r="25" spans="1:21" s="17" customFormat="1" ht="18" customHeight="1">
      <c r="A25" s="40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</row>
    <row r="26" spans="1:21" s="17" customFormat="1" ht="54" customHeight="1">
      <c r="A26" s="40" t="s">
        <v>143</v>
      </c>
      <c r="B26" s="311">
        <v>22</v>
      </c>
      <c r="C26" s="311">
        <v>13</v>
      </c>
      <c r="D26" s="311">
        <v>24</v>
      </c>
      <c r="E26" s="311">
        <v>51</v>
      </c>
      <c r="F26" s="311">
        <v>36</v>
      </c>
      <c r="G26" s="311">
        <v>174</v>
      </c>
      <c r="H26" s="311">
        <v>516</v>
      </c>
      <c r="I26" s="311">
        <v>22</v>
      </c>
      <c r="J26" s="311">
        <v>494</v>
      </c>
      <c r="K26" s="311">
        <v>342</v>
      </c>
      <c r="L26" s="311">
        <v>140</v>
      </c>
      <c r="M26" s="311">
        <v>202</v>
      </c>
      <c r="N26" s="311">
        <v>3844</v>
      </c>
      <c r="O26" s="311">
        <v>2302</v>
      </c>
      <c r="P26" s="311">
        <v>1542</v>
      </c>
      <c r="Q26" s="311">
        <v>131</v>
      </c>
      <c r="R26" s="311">
        <v>121</v>
      </c>
      <c r="S26" s="311">
        <v>1296</v>
      </c>
    </row>
    <row r="27" spans="1:21" s="17" customFormat="1" ht="54" customHeight="1">
      <c r="A27" s="40" t="s">
        <v>308</v>
      </c>
      <c r="B27" s="311">
        <v>23</v>
      </c>
      <c r="C27" s="311">
        <v>14</v>
      </c>
      <c r="D27" s="311">
        <v>23</v>
      </c>
      <c r="E27" s="311">
        <v>48</v>
      </c>
      <c r="F27" s="311">
        <v>32</v>
      </c>
      <c r="G27" s="311">
        <v>163</v>
      </c>
      <c r="H27" s="311">
        <v>493</v>
      </c>
      <c r="I27" s="311">
        <v>29</v>
      </c>
      <c r="J27" s="311">
        <v>464</v>
      </c>
      <c r="K27" s="311">
        <v>282</v>
      </c>
      <c r="L27" s="311">
        <v>119</v>
      </c>
      <c r="M27" s="311">
        <v>163</v>
      </c>
      <c r="N27" s="311">
        <v>3349</v>
      </c>
      <c r="O27" s="311">
        <v>2058</v>
      </c>
      <c r="P27" s="311">
        <v>1291</v>
      </c>
      <c r="Q27" s="311">
        <v>108</v>
      </c>
      <c r="R27" s="311">
        <v>116</v>
      </c>
      <c r="S27" s="311">
        <v>1178</v>
      </c>
    </row>
    <row r="28" spans="1:21" s="17" customFormat="1" ht="54" customHeight="1">
      <c r="A28" s="40" t="s">
        <v>315</v>
      </c>
      <c r="B28" s="311">
        <v>22</v>
      </c>
      <c r="C28" s="311">
        <v>13</v>
      </c>
      <c r="D28" s="311">
        <v>23</v>
      </c>
      <c r="E28" s="311">
        <v>50</v>
      </c>
      <c r="F28" s="311">
        <v>29</v>
      </c>
      <c r="G28" s="311">
        <v>157</v>
      </c>
      <c r="H28" s="311">
        <v>524</v>
      </c>
      <c r="I28" s="311">
        <v>36</v>
      </c>
      <c r="J28" s="311">
        <v>488</v>
      </c>
      <c r="K28" s="311">
        <v>238</v>
      </c>
      <c r="L28" s="311">
        <v>105</v>
      </c>
      <c r="M28" s="311">
        <v>133</v>
      </c>
      <c r="N28" s="311">
        <v>3049</v>
      </c>
      <c r="O28" s="311">
        <v>1842</v>
      </c>
      <c r="P28" s="311">
        <v>1207</v>
      </c>
      <c r="Q28" s="311">
        <v>101</v>
      </c>
      <c r="R28" s="311">
        <v>100</v>
      </c>
      <c r="S28" s="311">
        <v>1085</v>
      </c>
    </row>
    <row r="29" spans="1:21" s="17" customFormat="1" ht="54" customHeight="1">
      <c r="A29" s="40" t="s">
        <v>449</v>
      </c>
      <c r="B29" s="311">
        <v>22</v>
      </c>
      <c r="C29" s="311">
        <v>13</v>
      </c>
      <c r="D29" s="311">
        <v>22</v>
      </c>
      <c r="E29" s="311">
        <v>52</v>
      </c>
      <c r="F29" s="311">
        <v>27</v>
      </c>
      <c r="G29" s="311">
        <v>142</v>
      </c>
      <c r="H29" s="311">
        <v>561</v>
      </c>
      <c r="I29" s="311">
        <v>48</v>
      </c>
      <c r="J29" s="311">
        <v>513</v>
      </c>
      <c r="K29" s="311">
        <v>236</v>
      </c>
      <c r="L29" s="311">
        <v>108</v>
      </c>
      <c r="M29" s="311">
        <v>128</v>
      </c>
      <c r="N29" s="311">
        <v>2813</v>
      </c>
      <c r="O29" s="311">
        <v>1702</v>
      </c>
      <c r="P29" s="311">
        <v>1111</v>
      </c>
      <c r="Q29" s="311">
        <v>79</v>
      </c>
      <c r="R29" s="311">
        <v>75</v>
      </c>
      <c r="S29" s="311">
        <v>982</v>
      </c>
    </row>
    <row r="30" spans="1:21" s="17" customFormat="1" ht="54" customHeight="1">
      <c r="A30" s="40" t="s">
        <v>501</v>
      </c>
      <c r="B30" s="311">
        <v>22</v>
      </c>
      <c r="C30" s="311">
        <v>12</v>
      </c>
      <c r="D30" s="311">
        <v>19</v>
      </c>
      <c r="E30" s="311">
        <v>48</v>
      </c>
      <c r="F30" s="311">
        <v>25</v>
      </c>
      <c r="G30" s="311">
        <v>136</v>
      </c>
      <c r="H30" s="311">
        <v>579</v>
      </c>
      <c r="I30" s="311">
        <v>61</v>
      </c>
      <c r="J30" s="311">
        <v>518</v>
      </c>
      <c r="K30" s="311">
        <v>217</v>
      </c>
      <c r="L30" s="311">
        <v>103</v>
      </c>
      <c r="M30" s="311">
        <v>114</v>
      </c>
      <c r="N30" s="311">
        <v>2700</v>
      </c>
      <c r="O30" s="311">
        <v>1593</v>
      </c>
      <c r="P30" s="311">
        <v>1107</v>
      </c>
      <c r="Q30" s="311">
        <v>89</v>
      </c>
      <c r="R30" s="311">
        <v>80</v>
      </c>
      <c r="S30" s="311">
        <v>845</v>
      </c>
    </row>
    <row r="31" spans="1:21" s="17" customFormat="1" ht="18" customHeight="1">
      <c r="A31" s="40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</row>
    <row r="32" spans="1:21" s="17" customFormat="1" ht="54" customHeight="1">
      <c r="A32" s="40" t="s">
        <v>534</v>
      </c>
      <c r="B32" s="311">
        <v>22</v>
      </c>
      <c r="C32" s="311">
        <v>11</v>
      </c>
      <c r="D32" s="311">
        <v>19</v>
      </c>
      <c r="E32" s="311">
        <v>46</v>
      </c>
      <c r="F32" s="311">
        <v>24</v>
      </c>
      <c r="G32" s="311">
        <v>127</v>
      </c>
      <c r="H32" s="311">
        <v>640</v>
      </c>
      <c r="I32" s="311">
        <v>82</v>
      </c>
      <c r="J32" s="311">
        <v>558</v>
      </c>
      <c r="K32" s="311">
        <v>225</v>
      </c>
      <c r="L32" s="311">
        <v>95</v>
      </c>
      <c r="M32" s="311">
        <v>130</v>
      </c>
      <c r="N32" s="311">
        <v>2540</v>
      </c>
      <c r="O32" s="311">
        <v>1518</v>
      </c>
      <c r="P32" s="311">
        <v>1022</v>
      </c>
      <c r="Q32" s="311">
        <v>95</v>
      </c>
      <c r="R32" s="311">
        <v>74</v>
      </c>
      <c r="S32" s="311">
        <v>811</v>
      </c>
    </row>
    <row r="33" spans="1:21" s="17" customFormat="1" ht="54" customHeight="1">
      <c r="A33" s="40" t="s">
        <v>561</v>
      </c>
      <c r="B33" s="311">
        <v>22</v>
      </c>
      <c r="C33" s="311">
        <v>10</v>
      </c>
      <c r="D33" s="311">
        <v>19</v>
      </c>
      <c r="E33" s="311">
        <v>45</v>
      </c>
      <c r="F33" s="311">
        <v>22</v>
      </c>
      <c r="G33" s="311">
        <v>117</v>
      </c>
      <c r="H33" s="311">
        <v>607</v>
      </c>
      <c r="I33" s="311">
        <v>63</v>
      </c>
      <c r="J33" s="311">
        <v>544</v>
      </c>
      <c r="K33" s="311">
        <v>232</v>
      </c>
      <c r="L33" s="311">
        <v>96</v>
      </c>
      <c r="M33" s="311">
        <v>136</v>
      </c>
      <c r="N33" s="311">
        <v>2101</v>
      </c>
      <c r="O33" s="311">
        <v>1260</v>
      </c>
      <c r="P33" s="311">
        <v>841</v>
      </c>
      <c r="Q33" s="311">
        <v>91</v>
      </c>
      <c r="R33" s="311">
        <v>62</v>
      </c>
      <c r="S33" s="311">
        <v>749</v>
      </c>
    </row>
    <row r="34" spans="1:21" s="17" customFormat="1" ht="54" customHeight="1" thickBot="1">
      <c r="A34" s="41" t="s">
        <v>562</v>
      </c>
      <c r="B34" s="368">
        <v>20</v>
      </c>
      <c r="C34" s="368">
        <v>9</v>
      </c>
      <c r="D34" s="368">
        <v>19</v>
      </c>
      <c r="E34" s="368">
        <v>49</v>
      </c>
      <c r="F34" s="368">
        <v>23</v>
      </c>
      <c r="G34" s="368">
        <v>107</v>
      </c>
      <c r="H34" s="368">
        <f>SUM(I34:J34)</f>
        <v>705</v>
      </c>
      <c r="I34" s="368">
        <v>84</v>
      </c>
      <c r="J34" s="368">
        <v>621</v>
      </c>
      <c r="K34" s="368">
        <f>SUM(L34:M34)</f>
        <v>237</v>
      </c>
      <c r="L34" s="368">
        <v>88</v>
      </c>
      <c r="M34" s="368">
        <v>149</v>
      </c>
      <c r="N34" s="368">
        <f>SUM(O34:P34)</f>
        <v>1912</v>
      </c>
      <c r="O34" s="368">
        <v>1154</v>
      </c>
      <c r="P34" s="368">
        <v>758</v>
      </c>
      <c r="Q34" s="368">
        <v>88</v>
      </c>
      <c r="R34" s="368">
        <v>60</v>
      </c>
      <c r="S34" s="368">
        <v>682</v>
      </c>
    </row>
    <row r="35" spans="1:21" s="234" customFormat="1" ht="18" customHeight="1">
      <c r="A35" s="52" t="s">
        <v>19</v>
      </c>
      <c r="B35" s="75"/>
      <c r="C35" s="75"/>
      <c r="D35" s="75"/>
      <c r="E35" s="75"/>
      <c r="F35" s="75"/>
      <c r="G35" s="75"/>
      <c r="H35" s="96" t="s">
        <v>24</v>
      </c>
      <c r="I35" s="52"/>
      <c r="J35" s="52"/>
      <c r="L35" s="52"/>
      <c r="M35" s="52"/>
      <c r="N35" s="52"/>
      <c r="O35" s="52"/>
      <c r="P35" s="52"/>
      <c r="Q35" s="52"/>
      <c r="R35" s="52"/>
      <c r="S35" s="52"/>
      <c r="T35" s="235"/>
      <c r="U35" s="235"/>
    </row>
    <row r="36" spans="1:21" ht="18" customHeight="1">
      <c r="A36" s="52" t="s">
        <v>120</v>
      </c>
      <c r="B36" s="75"/>
      <c r="C36" s="75"/>
      <c r="D36" s="75"/>
      <c r="E36" s="75"/>
      <c r="F36" s="75"/>
      <c r="G36" s="7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37"/>
      <c r="U36" s="237"/>
    </row>
    <row r="37" spans="1:21" ht="18" customHeight="1">
      <c r="A37" s="52" t="s">
        <v>498</v>
      </c>
      <c r="B37" s="75"/>
      <c r="C37" s="75"/>
      <c r="D37" s="75"/>
      <c r="E37" s="75"/>
      <c r="F37" s="75"/>
      <c r="G37" s="7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T37" s="237"/>
      <c r="U37" s="237"/>
    </row>
    <row r="179" spans="1:1" ht="19.95" customHeight="1">
      <c r="A179" s="236" t="s">
        <v>451</v>
      </c>
    </row>
    <row r="180" spans="1:1" ht="19.95" customHeight="1">
      <c r="A180" s="236" t="s">
        <v>452</v>
      </c>
    </row>
  </sheetData>
  <mergeCells count="38">
    <mergeCell ref="Q17:S17"/>
    <mergeCell ref="S18:S19"/>
    <mergeCell ref="E18:E19"/>
    <mergeCell ref="Q18:Q19"/>
    <mergeCell ref="R18:R19"/>
    <mergeCell ref="F18:F19"/>
    <mergeCell ref="G18:G19"/>
    <mergeCell ref="N18:P18"/>
    <mergeCell ref="A3:A5"/>
    <mergeCell ref="B4:B5"/>
    <mergeCell ref="C4:C5"/>
    <mergeCell ref="F4:F5"/>
    <mergeCell ref="A17:A19"/>
    <mergeCell ref="B17:D17"/>
    <mergeCell ref="B18:B19"/>
    <mergeCell ref="C18:C19"/>
    <mergeCell ref="D18:D19"/>
    <mergeCell ref="G4:G5"/>
    <mergeCell ref="D4:D5"/>
    <mergeCell ref="B3:D3"/>
    <mergeCell ref="E4:E5"/>
    <mergeCell ref="H4:J4"/>
    <mergeCell ref="A1:G1"/>
    <mergeCell ref="H1:S1"/>
    <mergeCell ref="H17:P17"/>
    <mergeCell ref="H18:J18"/>
    <mergeCell ref="K18:M18"/>
    <mergeCell ref="Q3:S3"/>
    <mergeCell ref="Q4:Q5"/>
    <mergeCell ref="R4:R5"/>
    <mergeCell ref="S4:S5"/>
    <mergeCell ref="N4:P4"/>
    <mergeCell ref="K4:M4"/>
    <mergeCell ref="K3:P3"/>
    <mergeCell ref="H3:J3"/>
    <mergeCell ref="E17:G17"/>
    <mergeCell ref="E3:G3"/>
    <mergeCell ref="O15:P15"/>
  </mergeCells>
  <phoneticPr fontId="7" type="noConversion"/>
  <printOptions horizontalCentered="1" gridLinesSet="0"/>
  <pageMargins left="0.59055118110236227" right="0.59055118110236227" top="0.59055118110236227" bottom="0.59055118110236227" header="0.27559055118110237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工作表1"/>
  <dimension ref="A1:S170"/>
  <sheetViews>
    <sheetView showGridLines="0" view="pageBreakPreview" topLeftCell="A16" zoomScaleNormal="100" zoomScaleSheetLayoutView="100" workbookViewId="0">
      <selection activeCell="J21" sqref="J21"/>
    </sheetView>
  </sheetViews>
  <sheetFormatPr defaultColWidth="8.77734375" defaultRowHeight="16.2"/>
  <cols>
    <col min="1" max="1" width="14.33203125" style="86" customWidth="1"/>
    <col min="2" max="2" width="8.109375" style="86" customWidth="1"/>
    <col min="3" max="3" width="8.6640625" style="86" customWidth="1"/>
    <col min="4" max="4" width="9" style="86" customWidth="1"/>
    <col min="5" max="5" width="8.6640625" style="86" customWidth="1"/>
    <col min="6" max="6" width="9" style="86" customWidth="1"/>
    <col min="7" max="7" width="8.44140625" style="86" customWidth="1"/>
    <col min="8" max="8" width="15.6640625" style="86" customWidth="1"/>
    <col min="9" max="9" width="9.21875" style="86" customWidth="1"/>
    <col min="10" max="10" width="15.6640625" style="86" customWidth="1"/>
    <col min="11" max="11" width="6.33203125" style="86" customWidth="1"/>
    <col min="12" max="12" width="11.88671875" style="86" customWidth="1"/>
    <col min="13" max="13" width="6.21875" style="86" customWidth="1"/>
    <col min="14" max="14" width="17.77734375" style="86" customWidth="1"/>
    <col min="15" max="15" width="15.109375" style="257" customWidth="1"/>
    <col min="16" max="16" width="4.88671875" style="86" customWidth="1"/>
    <col min="17" max="17" width="6.44140625" style="86" customWidth="1"/>
    <col min="18" max="18" width="5.77734375" style="86" customWidth="1"/>
    <col min="19" max="16384" width="8.77734375" style="86"/>
  </cols>
  <sheetData>
    <row r="1" spans="1:19" s="1" customFormat="1" ht="38.1" customHeight="1">
      <c r="A1" s="508" t="s">
        <v>51</v>
      </c>
      <c r="B1" s="508"/>
      <c r="C1" s="508"/>
      <c r="D1" s="508"/>
      <c r="E1" s="508"/>
      <c r="F1" s="508"/>
      <c r="G1" s="508"/>
      <c r="H1" s="508"/>
      <c r="I1" s="508"/>
      <c r="J1" s="510" t="s">
        <v>443</v>
      </c>
      <c r="K1" s="510"/>
      <c r="L1" s="510"/>
      <c r="M1" s="510"/>
      <c r="N1" s="510"/>
      <c r="O1" s="510"/>
      <c r="P1" s="510"/>
      <c r="Q1" s="510"/>
      <c r="R1" s="510"/>
    </row>
    <row r="2" spans="1:19" s="9" customFormat="1" ht="16.95" customHeight="1" thickBot="1">
      <c r="A2" s="238" t="s">
        <v>16</v>
      </c>
      <c r="B2" s="239"/>
      <c r="C2" s="240"/>
      <c r="D2" s="240"/>
      <c r="E2" s="240"/>
      <c r="F2" s="240"/>
      <c r="G2" s="239"/>
      <c r="H2" s="241"/>
      <c r="I2" s="241"/>
      <c r="J2" s="239"/>
      <c r="K2" s="242"/>
      <c r="L2" s="239"/>
      <c r="M2" s="239"/>
      <c r="N2" s="242"/>
      <c r="O2" s="243"/>
      <c r="P2" s="242"/>
      <c r="Q2" s="244"/>
      <c r="R2" s="245" t="s">
        <v>224</v>
      </c>
    </row>
    <row r="3" spans="1:19" s="2" customFormat="1" ht="30" customHeight="1">
      <c r="A3" s="550" t="s">
        <v>524</v>
      </c>
      <c r="B3" s="423" t="s">
        <v>523</v>
      </c>
      <c r="C3" s="554" t="s">
        <v>530</v>
      </c>
      <c r="D3" s="554"/>
      <c r="E3" s="554"/>
      <c r="F3" s="554"/>
      <c r="G3" s="555" t="s">
        <v>225</v>
      </c>
      <c r="H3" s="549"/>
      <c r="I3" s="549"/>
      <c r="J3" s="549" t="s">
        <v>225</v>
      </c>
      <c r="K3" s="549"/>
      <c r="L3" s="549"/>
      <c r="M3" s="549"/>
      <c r="N3" s="549"/>
      <c r="O3" s="549"/>
      <c r="P3" s="549"/>
      <c r="Q3" s="549"/>
      <c r="R3" s="549"/>
    </row>
    <row r="4" spans="1:19" s="2" customFormat="1" ht="45" customHeight="1">
      <c r="A4" s="551"/>
      <c r="B4" s="425"/>
      <c r="C4" s="246" t="s">
        <v>226</v>
      </c>
      <c r="D4" s="246" t="s">
        <v>227</v>
      </c>
      <c r="E4" s="246" t="s">
        <v>228</v>
      </c>
      <c r="F4" s="246" t="s">
        <v>229</v>
      </c>
      <c r="G4" s="247" t="s">
        <v>226</v>
      </c>
      <c r="H4" s="248" t="s">
        <v>466</v>
      </c>
      <c r="I4" s="248" t="s">
        <v>230</v>
      </c>
      <c r="J4" s="249" t="s">
        <v>467</v>
      </c>
      <c r="K4" s="249" t="s">
        <v>231</v>
      </c>
      <c r="L4" s="248" t="s">
        <v>232</v>
      </c>
      <c r="M4" s="248" t="s">
        <v>233</v>
      </c>
      <c r="N4" s="248" t="s">
        <v>437</v>
      </c>
      <c r="O4" s="248" t="s">
        <v>234</v>
      </c>
      <c r="P4" s="248" t="s">
        <v>235</v>
      </c>
      <c r="Q4" s="248" t="s">
        <v>236</v>
      </c>
      <c r="R4" s="250" t="s">
        <v>237</v>
      </c>
    </row>
    <row r="5" spans="1:19" s="2" customFormat="1" ht="51" customHeight="1" thickBot="1">
      <c r="A5" s="552"/>
      <c r="B5" s="553"/>
      <c r="C5" s="251" t="s">
        <v>371</v>
      </c>
      <c r="D5" s="251" t="s">
        <v>372</v>
      </c>
      <c r="E5" s="251" t="s">
        <v>373</v>
      </c>
      <c r="F5" s="251" t="s">
        <v>374</v>
      </c>
      <c r="G5" s="251" t="s">
        <v>371</v>
      </c>
      <c r="H5" s="252" t="s">
        <v>468</v>
      </c>
      <c r="I5" s="251" t="s">
        <v>375</v>
      </c>
      <c r="J5" s="253" t="s">
        <v>376</v>
      </c>
      <c r="K5" s="253" t="s">
        <v>377</v>
      </c>
      <c r="L5" s="251" t="s">
        <v>378</v>
      </c>
      <c r="M5" s="251" t="s">
        <v>379</v>
      </c>
      <c r="N5" s="251" t="s">
        <v>380</v>
      </c>
      <c r="O5" s="251" t="s">
        <v>381</v>
      </c>
      <c r="P5" s="251" t="s">
        <v>382</v>
      </c>
      <c r="Q5" s="251" t="s">
        <v>383</v>
      </c>
      <c r="R5" s="252" t="s">
        <v>384</v>
      </c>
    </row>
    <row r="6" spans="1:19" s="2" customFormat="1" ht="54" hidden="1" customHeight="1">
      <c r="A6" s="254" t="s">
        <v>55</v>
      </c>
      <c r="B6" s="318">
        <v>1171</v>
      </c>
      <c r="C6" s="318">
        <v>1004</v>
      </c>
      <c r="D6" s="318">
        <v>652</v>
      </c>
      <c r="E6" s="318">
        <v>347</v>
      </c>
      <c r="F6" s="318">
        <v>5</v>
      </c>
      <c r="G6" s="317">
        <v>167</v>
      </c>
      <c r="H6" s="317">
        <v>5</v>
      </c>
      <c r="I6" s="317">
        <v>18</v>
      </c>
      <c r="J6" s="311" t="s">
        <v>117</v>
      </c>
      <c r="K6" s="311" t="s">
        <v>117</v>
      </c>
      <c r="L6" s="317">
        <v>8</v>
      </c>
      <c r="M6" s="317">
        <v>62</v>
      </c>
      <c r="N6" s="317">
        <v>24</v>
      </c>
      <c r="O6" s="317">
        <v>48</v>
      </c>
      <c r="P6" s="311" t="s">
        <v>117</v>
      </c>
      <c r="Q6" s="311" t="s">
        <v>117</v>
      </c>
      <c r="R6" s="317">
        <v>2</v>
      </c>
      <c r="S6" s="14"/>
    </row>
    <row r="7" spans="1:19" s="2" customFormat="1" ht="54" hidden="1" customHeight="1">
      <c r="A7" s="254" t="s">
        <v>56</v>
      </c>
      <c r="B7" s="318">
        <v>1283</v>
      </c>
      <c r="C7" s="318">
        <v>1108</v>
      </c>
      <c r="D7" s="318">
        <v>732</v>
      </c>
      <c r="E7" s="318">
        <v>371</v>
      </c>
      <c r="F7" s="318">
        <v>5</v>
      </c>
      <c r="G7" s="317">
        <v>175</v>
      </c>
      <c r="H7" s="317">
        <v>5</v>
      </c>
      <c r="I7" s="317">
        <v>18</v>
      </c>
      <c r="J7" s="311" t="s">
        <v>117</v>
      </c>
      <c r="K7" s="311" t="s">
        <v>117</v>
      </c>
      <c r="L7" s="317">
        <v>8</v>
      </c>
      <c r="M7" s="317">
        <v>65</v>
      </c>
      <c r="N7" s="317">
        <v>27</v>
      </c>
      <c r="O7" s="317">
        <v>50</v>
      </c>
      <c r="P7" s="311" t="s">
        <v>117</v>
      </c>
      <c r="Q7" s="311" t="s">
        <v>117</v>
      </c>
      <c r="R7" s="317">
        <v>2</v>
      </c>
      <c r="S7" s="14"/>
    </row>
    <row r="8" spans="1:19" s="2" customFormat="1" ht="54" hidden="1" customHeight="1">
      <c r="A8" s="254" t="s">
        <v>57</v>
      </c>
      <c r="B8" s="318">
        <v>1380</v>
      </c>
      <c r="C8" s="318">
        <v>1195</v>
      </c>
      <c r="D8" s="318">
        <v>799</v>
      </c>
      <c r="E8" s="318">
        <v>386</v>
      </c>
      <c r="F8" s="318">
        <v>10</v>
      </c>
      <c r="G8" s="317">
        <v>185</v>
      </c>
      <c r="H8" s="317">
        <v>5</v>
      </c>
      <c r="I8" s="317">
        <v>18</v>
      </c>
      <c r="J8" s="311" t="s">
        <v>117</v>
      </c>
      <c r="K8" s="311" t="s">
        <v>117</v>
      </c>
      <c r="L8" s="317">
        <v>8</v>
      </c>
      <c r="M8" s="317">
        <v>72</v>
      </c>
      <c r="N8" s="317">
        <v>29</v>
      </c>
      <c r="O8" s="317">
        <v>50</v>
      </c>
      <c r="P8" s="311" t="s">
        <v>117</v>
      </c>
      <c r="Q8" s="311" t="s">
        <v>117</v>
      </c>
      <c r="R8" s="317">
        <v>3</v>
      </c>
      <c r="S8" s="14"/>
    </row>
    <row r="9" spans="1:19" s="2" customFormat="1" ht="54" customHeight="1">
      <c r="A9" s="254" t="s">
        <v>58</v>
      </c>
      <c r="B9" s="318">
        <v>1486</v>
      </c>
      <c r="C9" s="318">
        <v>1289</v>
      </c>
      <c r="D9" s="318">
        <v>881</v>
      </c>
      <c r="E9" s="318">
        <v>397</v>
      </c>
      <c r="F9" s="318">
        <v>11</v>
      </c>
      <c r="G9" s="317">
        <v>197</v>
      </c>
      <c r="H9" s="317">
        <v>6</v>
      </c>
      <c r="I9" s="317">
        <v>19</v>
      </c>
      <c r="J9" s="311" t="s">
        <v>117</v>
      </c>
      <c r="K9" s="311" t="s">
        <v>117</v>
      </c>
      <c r="L9" s="317">
        <v>10</v>
      </c>
      <c r="M9" s="317">
        <v>78</v>
      </c>
      <c r="N9" s="317">
        <v>31</v>
      </c>
      <c r="O9" s="317">
        <v>50</v>
      </c>
      <c r="P9" s="311" t="s">
        <v>117</v>
      </c>
      <c r="Q9" s="311" t="s">
        <v>117</v>
      </c>
      <c r="R9" s="317">
        <v>3</v>
      </c>
      <c r="S9" s="14"/>
    </row>
    <row r="10" spans="1:19" s="2" customFormat="1" ht="54" customHeight="1">
      <c r="A10" s="254" t="s">
        <v>59</v>
      </c>
      <c r="B10" s="318">
        <v>1550</v>
      </c>
      <c r="C10" s="318">
        <v>1349</v>
      </c>
      <c r="D10" s="318">
        <v>929</v>
      </c>
      <c r="E10" s="318">
        <v>409</v>
      </c>
      <c r="F10" s="318">
        <v>11</v>
      </c>
      <c r="G10" s="317">
        <v>201</v>
      </c>
      <c r="H10" s="317">
        <v>6</v>
      </c>
      <c r="I10" s="317">
        <v>19</v>
      </c>
      <c r="J10" s="311" t="s">
        <v>117</v>
      </c>
      <c r="K10" s="311" t="s">
        <v>117</v>
      </c>
      <c r="L10" s="317">
        <v>11</v>
      </c>
      <c r="M10" s="317">
        <v>80</v>
      </c>
      <c r="N10" s="317">
        <v>32</v>
      </c>
      <c r="O10" s="317">
        <v>50</v>
      </c>
      <c r="P10" s="311" t="s">
        <v>117</v>
      </c>
      <c r="Q10" s="311" t="s">
        <v>117</v>
      </c>
      <c r="R10" s="317">
        <v>3</v>
      </c>
      <c r="S10" s="14"/>
    </row>
    <row r="11" spans="1:19" s="2" customFormat="1" ht="18" customHeight="1">
      <c r="A11" s="254"/>
      <c r="B11" s="318"/>
      <c r="C11" s="318"/>
      <c r="D11" s="318"/>
      <c r="E11" s="318"/>
      <c r="F11" s="318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14"/>
    </row>
    <row r="12" spans="1:19" s="2" customFormat="1" ht="54" customHeight="1">
      <c r="A12" s="254" t="s">
        <v>125</v>
      </c>
      <c r="B12" s="318">
        <v>1621</v>
      </c>
      <c r="C12" s="318">
        <v>1416</v>
      </c>
      <c r="D12" s="318">
        <v>991</v>
      </c>
      <c r="E12" s="318">
        <v>414</v>
      </c>
      <c r="F12" s="318">
        <v>11</v>
      </c>
      <c r="G12" s="317">
        <v>205</v>
      </c>
      <c r="H12" s="317">
        <v>6</v>
      </c>
      <c r="I12" s="317">
        <v>20</v>
      </c>
      <c r="J12" s="311" t="s">
        <v>117</v>
      </c>
      <c r="K12" s="311" t="s">
        <v>117</v>
      </c>
      <c r="L12" s="317">
        <v>11</v>
      </c>
      <c r="M12" s="317">
        <v>82</v>
      </c>
      <c r="N12" s="317">
        <v>33</v>
      </c>
      <c r="O12" s="317">
        <v>50</v>
      </c>
      <c r="P12" s="311" t="s">
        <v>117</v>
      </c>
      <c r="Q12" s="311" t="s">
        <v>117</v>
      </c>
      <c r="R12" s="317">
        <v>3</v>
      </c>
      <c r="S12" s="14"/>
    </row>
    <row r="13" spans="1:19" s="2" customFormat="1" ht="54" customHeight="1">
      <c r="A13" s="254" t="s">
        <v>306</v>
      </c>
      <c r="B13" s="318">
        <v>1622</v>
      </c>
      <c r="C13" s="318">
        <v>1422</v>
      </c>
      <c r="D13" s="318">
        <v>1004</v>
      </c>
      <c r="E13" s="318">
        <v>407</v>
      </c>
      <c r="F13" s="318">
        <v>11</v>
      </c>
      <c r="G13" s="317">
        <v>200</v>
      </c>
      <c r="H13" s="317">
        <v>6</v>
      </c>
      <c r="I13" s="317">
        <v>18</v>
      </c>
      <c r="J13" s="311" t="s">
        <v>117</v>
      </c>
      <c r="K13" s="317">
        <v>1</v>
      </c>
      <c r="L13" s="317">
        <v>11</v>
      </c>
      <c r="M13" s="317">
        <v>82</v>
      </c>
      <c r="N13" s="317">
        <v>32</v>
      </c>
      <c r="O13" s="317">
        <v>46</v>
      </c>
      <c r="P13" s="311" t="s">
        <v>117</v>
      </c>
      <c r="Q13" s="311" t="s">
        <v>117</v>
      </c>
      <c r="R13" s="317">
        <v>4</v>
      </c>
      <c r="S13" s="14"/>
    </row>
    <row r="14" spans="1:19" s="2" customFormat="1" ht="54" customHeight="1">
      <c r="A14" s="254" t="s">
        <v>313</v>
      </c>
      <c r="B14" s="318">
        <v>1611</v>
      </c>
      <c r="C14" s="318">
        <v>1401</v>
      </c>
      <c r="D14" s="318">
        <v>991</v>
      </c>
      <c r="E14" s="318">
        <v>399</v>
      </c>
      <c r="F14" s="318">
        <v>11</v>
      </c>
      <c r="G14" s="317">
        <v>210</v>
      </c>
      <c r="H14" s="317">
        <v>5</v>
      </c>
      <c r="I14" s="317">
        <v>18</v>
      </c>
      <c r="J14" s="311" t="s">
        <v>117</v>
      </c>
      <c r="K14" s="317">
        <v>1</v>
      </c>
      <c r="L14" s="317">
        <v>11</v>
      </c>
      <c r="M14" s="317">
        <v>81</v>
      </c>
      <c r="N14" s="317">
        <v>28</v>
      </c>
      <c r="O14" s="317">
        <v>46</v>
      </c>
      <c r="P14" s="311" t="s">
        <v>117</v>
      </c>
      <c r="Q14" s="311" t="s">
        <v>117</v>
      </c>
      <c r="R14" s="317">
        <v>20</v>
      </c>
      <c r="S14" s="14"/>
    </row>
    <row r="15" spans="1:19" s="2" customFormat="1" ht="54" customHeight="1">
      <c r="A15" s="254" t="s">
        <v>448</v>
      </c>
      <c r="B15" s="318">
        <v>1574</v>
      </c>
      <c r="C15" s="318">
        <v>1395</v>
      </c>
      <c r="D15" s="318">
        <v>995</v>
      </c>
      <c r="E15" s="318">
        <v>389</v>
      </c>
      <c r="F15" s="318">
        <v>11</v>
      </c>
      <c r="G15" s="317">
        <v>179</v>
      </c>
      <c r="H15" s="317">
        <v>4</v>
      </c>
      <c r="I15" s="317">
        <v>17</v>
      </c>
      <c r="J15" s="317" t="s">
        <v>117</v>
      </c>
      <c r="K15" s="317">
        <v>1</v>
      </c>
      <c r="L15" s="317">
        <v>11</v>
      </c>
      <c r="M15" s="317">
        <v>77</v>
      </c>
      <c r="N15" s="317">
        <v>24</v>
      </c>
      <c r="O15" s="317">
        <v>42</v>
      </c>
      <c r="P15" s="317" t="s">
        <v>117</v>
      </c>
      <c r="Q15" s="317" t="s">
        <v>117</v>
      </c>
      <c r="R15" s="317">
        <v>3</v>
      </c>
      <c r="S15" s="14"/>
    </row>
    <row r="16" spans="1:19" s="2" customFormat="1" ht="54" customHeight="1">
      <c r="A16" s="254" t="s">
        <v>500</v>
      </c>
      <c r="B16" s="255">
        <v>1538</v>
      </c>
      <c r="C16" s="255">
        <v>1365</v>
      </c>
      <c r="D16" s="255">
        <v>983</v>
      </c>
      <c r="E16" s="255">
        <v>371</v>
      </c>
      <c r="F16" s="255">
        <v>11</v>
      </c>
      <c r="G16" s="166">
        <v>173</v>
      </c>
      <c r="H16" s="166">
        <v>4</v>
      </c>
      <c r="I16" s="166">
        <v>15</v>
      </c>
      <c r="J16" s="317" t="s">
        <v>117</v>
      </c>
      <c r="K16" s="311" t="s">
        <v>117</v>
      </c>
      <c r="L16" s="166">
        <v>11</v>
      </c>
      <c r="M16" s="166">
        <v>73</v>
      </c>
      <c r="N16" s="166">
        <v>25</v>
      </c>
      <c r="O16" s="166">
        <v>42</v>
      </c>
      <c r="P16" s="317" t="s">
        <v>117</v>
      </c>
      <c r="Q16" s="317" t="s">
        <v>117</v>
      </c>
      <c r="R16" s="166">
        <v>3</v>
      </c>
      <c r="S16" s="14"/>
    </row>
    <row r="17" spans="1:19" s="2" customFormat="1" ht="18" customHeight="1">
      <c r="A17" s="254"/>
      <c r="B17" s="255"/>
      <c r="C17" s="255"/>
      <c r="D17" s="255"/>
      <c r="E17" s="255"/>
      <c r="F17" s="255"/>
      <c r="G17" s="166"/>
      <c r="H17" s="166"/>
      <c r="I17" s="166"/>
      <c r="J17" s="317"/>
      <c r="K17" s="311"/>
      <c r="L17" s="166"/>
      <c r="M17" s="166"/>
      <c r="N17" s="166"/>
      <c r="O17" s="166"/>
      <c r="P17" s="317"/>
      <c r="Q17" s="317"/>
      <c r="R17" s="166"/>
      <c r="S17" s="14"/>
    </row>
    <row r="18" spans="1:19" s="2" customFormat="1" ht="54" customHeight="1">
      <c r="A18" s="254" t="s">
        <v>533</v>
      </c>
      <c r="B18" s="255">
        <v>1502</v>
      </c>
      <c r="C18" s="255">
        <v>1337</v>
      </c>
      <c r="D18" s="255">
        <v>980</v>
      </c>
      <c r="E18" s="255">
        <v>351</v>
      </c>
      <c r="F18" s="255">
        <v>6</v>
      </c>
      <c r="G18" s="166">
        <v>165</v>
      </c>
      <c r="H18" s="166">
        <v>4</v>
      </c>
      <c r="I18" s="166">
        <v>12</v>
      </c>
      <c r="J18" s="317" t="s">
        <v>410</v>
      </c>
      <c r="K18" s="311" t="s">
        <v>410</v>
      </c>
      <c r="L18" s="166">
        <v>11</v>
      </c>
      <c r="M18" s="166">
        <v>74</v>
      </c>
      <c r="N18" s="166">
        <v>24</v>
      </c>
      <c r="O18" s="166">
        <v>37</v>
      </c>
      <c r="P18" s="317" t="s">
        <v>410</v>
      </c>
      <c r="Q18" s="317" t="s">
        <v>410</v>
      </c>
      <c r="R18" s="166">
        <v>3</v>
      </c>
      <c r="S18" s="14"/>
    </row>
    <row r="19" spans="1:19" s="2" customFormat="1" ht="54" customHeight="1">
      <c r="A19" s="254" t="s">
        <v>551</v>
      </c>
      <c r="B19" s="255">
        <v>1415</v>
      </c>
      <c r="C19" s="255">
        <v>1269</v>
      </c>
      <c r="D19" s="255">
        <v>943</v>
      </c>
      <c r="E19" s="255">
        <v>319</v>
      </c>
      <c r="F19" s="255">
        <v>7</v>
      </c>
      <c r="G19" s="166">
        <v>146</v>
      </c>
      <c r="H19" s="166">
        <v>3</v>
      </c>
      <c r="I19" s="166">
        <v>9</v>
      </c>
      <c r="J19" s="317" t="s">
        <v>117</v>
      </c>
      <c r="K19" s="311" t="s">
        <v>117</v>
      </c>
      <c r="L19" s="166">
        <v>8</v>
      </c>
      <c r="M19" s="166">
        <v>68</v>
      </c>
      <c r="N19" s="166">
        <v>19</v>
      </c>
      <c r="O19" s="166">
        <v>36</v>
      </c>
      <c r="P19" s="317" t="s">
        <v>117</v>
      </c>
      <c r="Q19" s="317">
        <v>1</v>
      </c>
      <c r="R19" s="166">
        <v>2</v>
      </c>
      <c r="S19" s="14"/>
    </row>
    <row r="20" spans="1:19" s="2" customFormat="1" ht="54" customHeight="1" thickBot="1">
      <c r="A20" s="364" t="s">
        <v>552</v>
      </c>
      <c r="B20" s="365">
        <f>C20+G20</f>
        <v>1407</v>
      </c>
      <c r="C20" s="365">
        <f>SUM(D20:F20)</f>
        <v>1267</v>
      </c>
      <c r="D20" s="365">
        <v>951</v>
      </c>
      <c r="E20" s="365">
        <v>309</v>
      </c>
      <c r="F20" s="365">
        <v>7</v>
      </c>
      <c r="G20" s="366">
        <f>SUM(H20:R20)</f>
        <v>140</v>
      </c>
      <c r="H20" s="366">
        <v>3</v>
      </c>
      <c r="I20" s="366">
        <v>9</v>
      </c>
      <c r="J20" s="367">
        <v>0</v>
      </c>
      <c r="K20" s="368">
        <v>0</v>
      </c>
      <c r="L20" s="366">
        <v>7</v>
      </c>
      <c r="M20" s="366">
        <v>67</v>
      </c>
      <c r="N20" s="366">
        <v>19</v>
      </c>
      <c r="O20" s="366">
        <v>32</v>
      </c>
      <c r="P20" s="367">
        <v>0</v>
      </c>
      <c r="Q20" s="367">
        <v>1</v>
      </c>
      <c r="R20" s="366">
        <v>2</v>
      </c>
      <c r="S20" s="14"/>
    </row>
    <row r="21" spans="1:19" s="2" customFormat="1" ht="18" customHeight="1">
      <c r="A21" s="96" t="s">
        <v>54</v>
      </c>
      <c r="B21" s="100"/>
      <c r="C21" s="100"/>
      <c r="D21" s="100"/>
      <c r="E21" s="100"/>
      <c r="F21" s="100"/>
      <c r="G21" s="100"/>
      <c r="H21" s="100"/>
      <c r="I21" s="100"/>
      <c r="J21" s="347" t="s">
        <v>119</v>
      </c>
      <c r="K21" s="197"/>
      <c r="L21" s="100"/>
      <c r="N21" s="100"/>
      <c r="O21" s="256"/>
      <c r="P21" s="100"/>
      <c r="Q21" s="100"/>
    </row>
    <row r="22" spans="1:19">
      <c r="A22" s="52"/>
    </row>
    <row r="23" spans="1:19">
      <c r="A23" s="258"/>
      <c r="B23" s="258"/>
      <c r="C23" s="258"/>
      <c r="D23" s="258"/>
      <c r="E23" s="258"/>
      <c r="F23" s="258"/>
      <c r="G23" s="258"/>
      <c r="H23" s="258"/>
      <c r="I23" s="258"/>
      <c r="J23" s="258"/>
    </row>
    <row r="169" spans="1:1">
      <c r="A169" s="86" t="s">
        <v>450</v>
      </c>
    </row>
    <row r="170" spans="1:1">
      <c r="A170" s="86" t="s">
        <v>452</v>
      </c>
    </row>
  </sheetData>
  <mergeCells count="7">
    <mergeCell ref="J3:R3"/>
    <mergeCell ref="A3:A5"/>
    <mergeCell ref="B3:B5"/>
    <mergeCell ref="C3:F3"/>
    <mergeCell ref="A1:I1"/>
    <mergeCell ref="J1:R1"/>
    <mergeCell ref="G3:I3"/>
  </mergeCells>
  <phoneticPr fontId="7" type="noConversion"/>
  <printOptions horizontalCentered="1"/>
  <pageMargins left="0.59055118110236227" right="0.59055118110236227" top="0.59055118110236227" bottom="0.59055118110236227" header="0.27559055118110237" footer="0"/>
  <pageSetup paperSize="9" scale="91" orientation="portrait" r:id="rId1"/>
  <headerFooter alignWithMargins="0"/>
  <colBreaks count="1" manualBreakCount="1">
    <brk id="9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R166"/>
  <sheetViews>
    <sheetView showGridLines="0" view="pageBreakPreview" zoomScaleNormal="100" zoomScaleSheetLayoutView="100" workbookViewId="0">
      <selection activeCell="K24" sqref="K24"/>
    </sheetView>
  </sheetViews>
  <sheetFormatPr defaultColWidth="8.77734375" defaultRowHeight="16.2"/>
  <cols>
    <col min="1" max="1" width="14.21875" style="86" customWidth="1"/>
    <col min="2" max="10" width="8.44140625" style="86" customWidth="1"/>
    <col min="11" max="15" width="7.44140625" style="86" customWidth="1"/>
    <col min="16" max="16" width="7.44140625" style="257" customWidth="1"/>
    <col min="17" max="22" width="7.44140625" style="86" customWidth="1"/>
    <col min="23" max="23" width="14.21875" style="86" customWidth="1"/>
    <col min="24" max="32" width="8.44140625" style="86" customWidth="1"/>
    <col min="33" max="44" width="7.44140625" style="86" customWidth="1"/>
    <col min="45" max="16384" width="8.77734375" style="86"/>
  </cols>
  <sheetData>
    <row r="1" spans="1:44" ht="38.1" customHeight="1">
      <c r="A1" s="508" t="s">
        <v>385</v>
      </c>
      <c r="B1" s="508"/>
      <c r="C1" s="508"/>
      <c r="D1" s="508"/>
      <c r="E1" s="508"/>
      <c r="F1" s="508"/>
      <c r="G1" s="508"/>
      <c r="H1" s="508"/>
      <c r="I1" s="508"/>
      <c r="J1" s="508"/>
      <c r="K1" s="510" t="s">
        <v>386</v>
      </c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08" t="s">
        <v>387</v>
      </c>
      <c r="X1" s="508"/>
      <c r="Y1" s="508"/>
      <c r="Z1" s="508"/>
      <c r="AA1" s="508"/>
      <c r="AB1" s="508"/>
      <c r="AC1" s="508"/>
      <c r="AD1" s="508"/>
      <c r="AE1" s="508"/>
      <c r="AF1" s="508"/>
      <c r="AG1" s="510" t="s">
        <v>388</v>
      </c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</row>
    <row r="2" spans="1:44" s="258" customFormat="1" ht="16.95" customHeight="1" thickBo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1"/>
      <c r="O2" s="260"/>
      <c r="P2" s="260"/>
      <c r="Q2" s="260"/>
      <c r="R2" s="260"/>
      <c r="S2" s="260"/>
      <c r="T2" s="260"/>
      <c r="U2" s="260"/>
      <c r="V2" s="260"/>
      <c r="W2" s="259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</row>
    <row r="3" spans="1:44" s="24" customFormat="1" ht="30" customHeight="1">
      <c r="A3" s="564" t="s">
        <v>522</v>
      </c>
      <c r="B3" s="572" t="s">
        <v>389</v>
      </c>
      <c r="C3" s="572"/>
      <c r="D3" s="572"/>
      <c r="E3" s="572"/>
      <c r="F3" s="572"/>
      <c r="G3" s="572"/>
      <c r="H3" s="572"/>
      <c r="I3" s="572"/>
      <c r="J3" s="572"/>
      <c r="K3" s="567" t="s">
        <v>390</v>
      </c>
      <c r="L3" s="567"/>
      <c r="M3" s="567"/>
      <c r="N3" s="567"/>
      <c r="O3" s="567"/>
      <c r="P3" s="567"/>
      <c r="Q3" s="567"/>
      <c r="R3" s="567"/>
      <c r="S3" s="568"/>
      <c r="T3" s="572" t="s">
        <v>391</v>
      </c>
      <c r="U3" s="573"/>
      <c r="V3" s="573"/>
      <c r="W3" s="564" t="s">
        <v>213</v>
      </c>
      <c r="X3" s="572" t="s">
        <v>392</v>
      </c>
      <c r="Y3" s="573"/>
      <c r="Z3" s="573"/>
      <c r="AA3" s="573"/>
      <c r="AB3" s="573"/>
      <c r="AC3" s="573"/>
      <c r="AD3" s="573"/>
      <c r="AE3" s="573"/>
      <c r="AF3" s="573"/>
      <c r="AG3" s="567" t="s">
        <v>393</v>
      </c>
      <c r="AH3" s="567"/>
      <c r="AI3" s="567"/>
      <c r="AJ3" s="567"/>
      <c r="AK3" s="567"/>
      <c r="AL3" s="567"/>
      <c r="AM3" s="567"/>
      <c r="AN3" s="567"/>
      <c r="AO3" s="568"/>
      <c r="AP3" s="572" t="s">
        <v>394</v>
      </c>
      <c r="AQ3" s="573"/>
      <c r="AR3" s="574"/>
    </row>
    <row r="4" spans="1:44" s="24" customFormat="1" ht="18" customHeight="1">
      <c r="A4" s="565"/>
      <c r="B4" s="569" t="s">
        <v>395</v>
      </c>
      <c r="C4" s="569"/>
      <c r="D4" s="569"/>
      <c r="E4" s="557" t="s">
        <v>396</v>
      </c>
      <c r="F4" s="557"/>
      <c r="G4" s="557"/>
      <c r="H4" s="557" t="s">
        <v>397</v>
      </c>
      <c r="I4" s="557"/>
      <c r="J4" s="557"/>
      <c r="K4" s="556" t="s">
        <v>395</v>
      </c>
      <c r="L4" s="557"/>
      <c r="M4" s="557"/>
      <c r="N4" s="556" t="s">
        <v>396</v>
      </c>
      <c r="O4" s="557"/>
      <c r="P4" s="557"/>
      <c r="Q4" s="556" t="s">
        <v>398</v>
      </c>
      <c r="R4" s="557"/>
      <c r="S4" s="557"/>
      <c r="T4" s="321" t="s">
        <v>399</v>
      </c>
      <c r="U4" s="321" t="s">
        <v>400</v>
      </c>
      <c r="V4" s="321" t="s">
        <v>401</v>
      </c>
      <c r="W4" s="565"/>
      <c r="X4" s="569" t="s">
        <v>395</v>
      </c>
      <c r="Y4" s="569"/>
      <c r="Z4" s="569"/>
      <c r="AA4" s="557" t="s">
        <v>396</v>
      </c>
      <c r="AB4" s="557"/>
      <c r="AC4" s="557"/>
      <c r="AD4" s="557" t="s">
        <v>398</v>
      </c>
      <c r="AE4" s="557"/>
      <c r="AF4" s="557"/>
      <c r="AG4" s="571" t="s">
        <v>395</v>
      </c>
      <c r="AH4" s="569"/>
      <c r="AI4" s="569"/>
      <c r="AJ4" s="556" t="s">
        <v>396</v>
      </c>
      <c r="AK4" s="557"/>
      <c r="AL4" s="557"/>
      <c r="AM4" s="556" t="s">
        <v>398</v>
      </c>
      <c r="AN4" s="557"/>
      <c r="AO4" s="557"/>
      <c r="AP4" s="321" t="s">
        <v>402</v>
      </c>
      <c r="AQ4" s="321" t="s">
        <v>400</v>
      </c>
      <c r="AR4" s="325" t="s">
        <v>401</v>
      </c>
    </row>
    <row r="5" spans="1:44" s="24" customFormat="1" ht="42" thickBot="1">
      <c r="A5" s="566"/>
      <c r="B5" s="322" t="s">
        <v>403</v>
      </c>
      <c r="C5" s="322" t="s">
        <v>404</v>
      </c>
      <c r="D5" s="322" t="s">
        <v>405</v>
      </c>
      <c r="E5" s="322" t="s">
        <v>403</v>
      </c>
      <c r="F5" s="322" t="s">
        <v>404</v>
      </c>
      <c r="G5" s="322" t="s">
        <v>405</v>
      </c>
      <c r="H5" s="323" t="s">
        <v>403</v>
      </c>
      <c r="I5" s="322" t="s">
        <v>404</v>
      </c>
      <c r="J5" s="322" t="s">
        <v>405</v>
      </c>
      <c r="K5" s="322" t="s">
        <v>403</v>
      </c>
      <c r="L5" s="322" t="s">
        <v>404</v>
      </c>
      <c r="M5" s="322" t="s">
        <v>405</v>
      </c>
      <c r="N5" s="322" t="s">
        <v>403</v>
      </c>
      <c r="O5" s="322" t="s">
        <v>404</v>
      </c>
      <c r="P5" s="322" t="s">
        <v>405</v>
      </c>
      <c r="Q5" s="322" t="s">
        <v>403</v>
      </c>
      <c r="R5" s="322" t="s">
        <v>404</v>
      </c>
      <c r="S5" s="322" t="s">
        <v>405</v>
      </c>
      <c r="T5" s="324" t="s">
        <v>238</v>
      </c>
      <c r="U5" s="324" t="s">
        <v>406</v>
      </c>
      <c r="V5" s="324" t="s">
        <v>407</v>
      </c>
      <c r="W5" s="566"/>
      <c r="X5" s="323" t="s">
        <v>403</v>
      </c>
      <c r="Y5" s="322" t="s">
        <v>404</v>
      </c>
      <c r="Z5" s="322" t="s">
        <v>405</v>
      </c>
      <c r="AA5" s="322" t="s">
        <v>403</v>
      </c>
      <c r="AB5" s="322" t="s">
        <v>404</v>
      </c>
      <c r="AC5" s="322" t="s">
        <v>405</v>
      </c>
      <c r="AD5" s="322" t="s">
        <v>403</v>
      </c>
      <c r="AE5" s="322" t="s">
        <v>404</v>
      </c>
      <c r="AF5" s="322" t="s">
        <v>405</v>
      </c>
      <c r="AG5" s="322" t="s">
        <v>403</v>
      </c>
      <c r="AH5" s="322" t="s">
        <v>404</v>
      </c>
      <c r="AI5" s="322" t="s">
        <v>405</v>
      </c>
      <c r="AJ5" s="322" t="s">
        <v>403</v>
      </c>
      <c r="AK5" s="322" t="s">
        <v>404</v>
      </c>
      <c r="AL5" s="322" t="s">
        <v>405</v>
      </c>
      <c r="AM5" s="322" t="s">
        <v>403</v>
      </c>
      <c r="AN5" s="322" t="s">
        <v>404</v>
      </c>
      <c r="AO5" s="322" t="s">
        <v>405</v>
      </c>
      <c r="AP5" s="324" t="s">
        <v>238</v>
      </c>
      <c r="AQ5" s="324" t="s">
        <v>239</v>
      </c>
      <c r="AR5" s="326" t="s">
        <v>240</v>
      </c>
    </row>
    <row r="6" spans="1:44" s="24" customFormat="1" ht="19.5" hidden="1" customHeight="1">
      <c r="A6" s="262" t="s">
        <v>45</v>
      </c>
      <c r="B6" s="560">
        <v>138598</v>
      </c>
      <c r="C6" s="558"/>
      <c r="D6" s="558">
        <v>90064</v>
      </c>
      <c r="E6" s="558"/>
      <c r="G6" s="263"/>
      <c r="H6" s="263">
        <v>207</v>
      </c>
      <c r="I6" s="66"/>
      <c r="J6" s="558">
        <v>48534</v>
      </c>
      <c r="K6" s="558"/>
      <c r="L6" s="561">
        <v>120</v>
      </c>
      <c r="M6" s="561"/>
      <c r="N6" s="570">
        <v>18</v>
      </c>
      <c r="O6" s="570"/>
      <c r="P6" s="265">
        <v>1</v>
      </c>
      <c r="Q6" s="561">
        <v>164</v>
      </c>
      <c r="R6" s="561"/>
      <c r="S6" s="561">
        <v>5</v>
      </c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  <c r="AE6" s="561"/>
      <c r="AF6" s="561"/>
      <c r="AG6" s="561"/>
      <c r="AH6" s="561"/>
      <c r="AI6" s="561"/>
      <c r="AJ6" s="561"/>
      <c r="AK6" s="561"/>
      <c r="AL6" s="561"/>
      <c r="AM6" s="561"/>
      <c r="AN6" s="561"/>
      <c r="AO6" s="561"/>
      <c r="AP6" s="561"/>
      <c r="AQ6" s="561"/>
      <c r="AR6" s="561"/>
    </row>
    <row r="7" spans="1:44" s="24" customFormat="1" ht="15.9" hidden="1" customHeight="1">
      <c r="A7" s="264" t="s">
        <v>44</v>
      </c>
      <c r="B7" s="560">
        <v>135542</v>
      </c>
      <c r="C7" s="558"/>
      <c r="D7" s="559">
        <v>89891</v>
      </c>
      <c r="E7" s="559"/>
      <c r="G7" s="266"/>
      <c r="H7" s="266">
        <v>220</v>
      </c>
      <c r="J7" s="559">
        <v>45651</v>
      </c>
      <c r="K7" s="559"/>
      <c r="L7" s="562">
        <v>146</v>
      </c>
      <c r="M7" s="562"/>
      <c r="N7" s="570">
        <v>26</v>
      </c>
      <c r="O7" s="570"/>
      <c r="P7" s="267" t="s">
        <v>117</v>
      </c>
      <c r="Q7" s="562">
        <v>116</v>
      </c>
      <c r="R7" s="562"/>
      <c r="S7" s="562">
        <v>7</v>
      </c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2"/>
      <c r="AQ7" s="562"/>
      <c r="AR7" s="562"/>
    </row>
    <row r="8" spans="1:44" s="24" customFormat="1" ht="15.9" hidden="1" customHeight="1">
      <c r="A8" s="264" t="s">
        <v>43</v>
      </c>
      <c r="B8" s="560">
        <v>133418</v>
      </c>
      <c r="C8" s="558"/>
      <c r="D8" s="559">
        <v>90043</v>
      </c>
      <c r="E8" s="559"/>
      <c r="G8" s="266"/>
      <c r="H8" s="266">
        <v>199</v>
      </c>
      <c r="J8" s="559">
        <v>43375</v>
      </c>
      <c r="K8" s="559"/>
      <c r="L8" s="562">
        <v>110</v>
      </c>
      <c r="M8" s="563"/>
      <c r="N8" s="570">
        <v>23</v>
      </c>
      <c r="O8" s="570"/>
      <c r="P8" s="267" t="s">
        <v>117</v>
      </c>
      <c r="Q8" s="562">
        <v>111</v>
      </c>
      <c r="R8" s="562"/>
      <c r="S8" s="562">
        <v>5</v>
      </c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</row>
    <row r="9" spans="1:44" s="24" customFormat="1" ht="76.95" hidden="1" customHeight="1">
      <c r="A9" s="264" t="s">
        <v>42</v>
      </c>
      <c r="B9" s="560">
        <v>131003</v>
      </c>
      <c r="C9" s="558"/>
      <c r="D9" s="559">
        <v>89239</v>
      </c>
      <c r="E9" s="559"/>
      <c r="G9" s="266"/>
      <c r="H9" s="266">
        <v>224</v>
      </c>
      <c r="J9" s="559">
        <v>41764</v>
      </c>
      <c r="K9" s="559"/>
      <c r="L9" s="562">
        <v>61</v>
      </c>
      <c r="M9" s="563"/>
      <c r="N9" s="570">
        <v>18</v>
      </c>
      <c r="O9" s="570"/>
      <c r="P9" s="265">
        <v>1</v>
      </c>
      <c r="Q9" s="562">
        <v>134</v>
      </c>
      <c r="R9" s="562"/>
      <c r="S9" s="562">
        <v>2</v>
      </c>
      <c r="T9" s="562"/>
      <c r="U9" s="562"/>
      <c r="V9" s="562"/>
      <c r="W9" s="562"/>
      <c r="X9" s="562"/>
      <c r="Y9" s="562"/>
      <c r="Z9" s="562"/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</row>
    <row r="10" spans="1:44" s="24" customFormat="1" ht="54" hidden="1" customHeight="1">
      <c r="A10" s="268" t="s">
        <v>55</v>
      </c>
      <c r="B10" s="269">
        <v>349</v>
      </c>
      <c r="C10" s="109">
        <v>193</v>
      </c>
      <c r="D10" s="109">
        <v>156</v>
      </c>
      <c r="E10" s="109">
        <v>65</v>
      </c>
      <c r="F10" s="109">
        <v>41</v>
      </c>
      <c r="G10" s="109">
        <v>24</v>
      </c>
      <c r="H10" s="109">
        <v>284</v>
      </c>
      <c r="I10" s="109">
        <v>152</v>
      </c>
      <c r="J10" s="109">
        <v>132</v>
      </c>
      <c r="K10" s="319">
        <v>0.16</v>
      </c>
      <c r="L10" s="319" t="s">
        <v>408</v>
      </c>
      <c r="M10" s="319" t="s">
        <v>408</v>
      </c>
      <c r="N10" s="319">
        <v>0.05</v>
      </c>
      <c r="O10" s="319" t="s">
        <v>408</v>
      </c>
      <c r="P10" s="319" t="s">
        <v>408</v>
      </c>
      <c r="Q10" s="319">
        <v>0.36</v>
      </c>
      <c r="R10" s="319" t="s">
        <v>408</v>
      </c>
      <c r="S10" s="319" t="s">
        <v>408</v>
      </c>
      <c r="T10" s="319">
        <v>80.8</v>
      </c>
      <c r="U10" s="319">
        <v>93.85</v>
      </c>
      <c r="V10" s="319">
        <v>77.819999999999993</v>
      </c>
      <c r="W10" s="270" t="s">
        <v>55</v>
      </c>
      <c r="X10" s="269">
        <v>8</v>
      </c>
      <c r="Y10" s="109" t="s">
        <v>408</v>
      </c>
      <c r="Z10" s="109" t="s">
        <v>408</v>
      </c>
      <c r="AA10" s="109" t="s">
        <v>117</v>
      </c>
      <c r="AB10" s="109" t="s">
        <v>408</v>
      </c>
      <c r="AC10" s="109" t="s">
        <v>408</v>
      </c>
      <c r="AD10" s="109">
        <v>8</v>
      </c>
      <c r="AE10" s="109" t="s">
        <v>408</v>
      </c>
      <c r="AF10" s="109" t="s">
        <v>408</v>
      </c>
      <c r="AG10" s="319" t="s">
        <v>408</v>
      </c>
      <c r="AH10" s="319" t="s">
        <v>408</v>
      </c>
      <c r="AI10" s="319" t="s">
        <v>408</v>
      </c>
      <c r="AJ10" s="319" t="s">
        <v>408</v>
      </c>
      <c r="AK10" s="319" t="s">
        <v>408</v>
      </c>
      <c r="AL10" s="319" t="s">
        <v>408</v>
      </c>
      <c r="AM10" s="319" t="s">
        <v>408</v>
      </c>
      <c r="AN10" s="319" t="s">
        <v>408</v>
      </c>
      <c r="AO10" s="319" t="s">
        <v>408</v>
      </c>
      <c r="AP10" s="319" t="s">
        <v>408</v>
      </c>
      <c r="AQ10" s="319" t="s">
        <v>408</v>
      </c>
      <c r="AR10" s="319" t="s">
        <v>408</v>
      </c>
    </row>
    <row r="11" spans="1:44" s="24" customFormat="1" ht="54" hidden="1" customHeight="1">
      <c r="A11" s="268" t="s">
        <v>56</v>
      </c>
      <c r="B11" s="269">
        <v>245</v>
      </c>
      <c r="C11" s="109">
        <v>141</v>
      </c>
      <c r="D11" s="109">
        <v>104</v>
      </c>
      <c r="E11" s="109">
        <v>39</v>
      </c>
      <c r="F11" s="109">
        <v>24</v>
      </c>
      <c r="G11" s="109">
        <v>15</v>
      </c>
      <c r="H11" s="109">
        <v>206</v>
      </c>
      <c r="I11" s="109">
        <v>117</v>
      </c>
      <c r="J11" s="109">
        <v>89</v>
      </c>
      <c r="K11" s="319">
        <v>0.12</v>
      </c>
      <c r="L11" s="319" t="s">
        <v>408</v>
      </c>
      <c r="M11" s="319" t="s">
        <v>408</v>
      </c>
      <c r="N11" s="319">
        <v>0.03</v>
      </c>
      <c r="O11" s="319" t="s">
        <v>408</v>
      </c>
      <c r="P11" s="319" t="s">
        <v>408</v>
      </c>
      <c r="Q11" s="319">
        <v>0.27</v>
      </c>
      <c r="R11" s="319" t="s">
        <v>408</v>
      </c>
      <c r="S11" s="319" t="s">
        <v>408</v>
      </c>
      <c r="T11" s="319">
        <v>85.71</v>
      </c>
      <c r="U11" s="319">
        <v>84.62</v>
      </c>
      <c r="V11" s="319">
        <v>85.92</v>
      </c>
      <c r="W11" s="270" t="s">
        <v>56</v>
      </c>
      <c r="X11" s="269">
        <v>4</v>
      </c>
      <c r="Y11" s="109" t="s">
        <v>408</v>
      </c>
      <c r="Z11" s="109" t="s">
        <v>408</v>
      </c>
      <c r="AA11" s="109">
        <v>2</v>
      </c>
      <c r="AB11" s="109" t="s">
        <v>408</v>
      </c>
      <c r="AC11" s="109" t="s">
        <v>408</v>
      </c>
      <c r="AD11" s="109">
        <v>2</v>
      </c>
      <c r="AE11" s="109" t="s">
        <v>408</v>
      </c>
      <c r="AF11" s="109" t="s">
        <v>408</v>
      </c>
      <c r="AG11" s="319" t="s">
        <v>408</v>
      </c>
      <c r="AH11" s="319" t="s">
        <v>408</v>
      </c>
      <c r="AI11" s="319" t="s">
        <v>408</v>
      </c>
      <c r="AJ11" s="319" t="s">
        <v>408</v>
      </c>
      <c r="AK11" s="319" t="s">
        <v>408</v>
      </c>
      <c r="AL11" s="319" t="s">
        <v>408</v>
      </c>
      <c r="AM11" s="319" t="s">
        <v>408</v>
      </c>
      <c r="AN11" s="319" t="s">
        <v>408</v>
      </c>
      <c r="AO11" s="319" t="s">
        <v>408</v>
      </c>
      <c r="AP11" s="319" t="s">
        <v>408</v>
      </c>
      <c r="AQ11" s="319" t="s">
        <v>408</v>
      </c>
      <c r="AR11" s="319" t="s">
        <v>408</v>
      </c>
    </row>
    <row r="12" spans="1:44" s="24" customFormat="1" ht="54" customHeight="1">
      <c r="A12" s="268" t="s">
        <v>57</v>
      </c>
      <c r="B12" s="269">
        <v>242</v>
      </c>
      <c r="C12" s="109">
        <v>145</v>
      </c>
      <c r="D12" s="109">
        <v>97</v>
      </c>
      <c r="E12" s="109">
        <v>33</v>
      </c>
      <c r="F12" s="109">
        <v>20</v>
      </c>
      <c r="G12" s="109">
        <v>13</v>
      </c>
      <c r="H12" s="109">
        <v>209</v>
      </c>
      <c r="I12" s="109">
        <v>125</v>
      </c>
      <c r="J12" s="109">
        <v>84</v>
      </c>
      <c r="K12" s="319">
        <v>0.12</v>
      </c>
      <c r="L12" s="319" t="s">
        <v>408</v>
      </c>
      <c r="M12" s="319" t="s">
        <v>408</v>
      </c>
      <c r="N12" s="319">
        <v>0.03</v>
      </c>
      <c r="O12" s="319" t="s">
        <v>408</v>
      </c>
      <c r="P12" s="319" t="s">
        <v>408</v>
      </c>
      <c r="Q12" s="319">
        <v>0.27</v>
      </c>
      <c r="R12" s="319" t="s">
        <v>408</v>
      </c>
      <c r="S12" s="319" t="s">
        <v>408</v>
      </c>
      <c r="T12" s="319">
        <v>86.36</v>
      </c>
      <c r="U12" s="319">
        <v>93.94</v>
      </c>
      <c r="V12" s="319">
        <v>85.17</v>
      </c>
      <c r="W12" s="270" t="s">
        <v>57</v>
      </c>
      <c r="X12" s="269">
        <v>4</v>
      </c>
      <c r="Y12" s="109" t="s">
        <v>408</v>
      </c>
      <c r="Z12" s="109" t="s">
        <v>408</v>
      </c>
      <c r="AA12" s="109">
        <v>1</v>
      </c>
      <c r="AB12" s="109" t="s">
        <v>408</v>
      </c>
      <c r="AC12" s="109" t="s">
        <v>408</v>
      </c>
      <c r="AD12" s="109">
        <v>3</v>
      </c>
      <c r="AE12" s="109" t="s">
        <v>408</v>
      </c>
      <c r="AF12" s="109" t="s">
        <v>408</v>
      </c>
      <c r="AG12" s="319" t="s">
        <v>408</v>
      </c>
      <c r="AH12" s="319" t="s">
        <v>408</v>
      </c>
      <c r="AI12" s="319" t="s">
        <v>408</v>
      </c>
      <c r="AJ12" s="319" t="s">
        <v>408</v>
      </c>
      <c r="AK12" s="319" t="s">
        <v>408</v>
      </c>
      <c r="AL12" s="319" t="s">
        <v>408</v>
      </c>
      <c r="AM12" s="319" t="s">
        <v>408</v>
      </c>
      <c r="AN12" s="319" t="s">
        <v>408</v>
      </c>
      <c r="AO12" s="319" t="s">
        <v>408</v>
      </c>
      <c r="AP12" s="319" t="s">
        <v>408</v>
      </c>
      <c r="AQ12" s="319" t="s">
        <v>408</v>
      </c>
      <c r="AR12" s="319" t="s">
        <v>408</v>
      </c>
    </row>
    <row r="13" spans="1:44" s="24" customFormat="1" ht="54" customHeight="1">
      <c r="A13" s="268" t="s">
        <v>58</v>
      </c>
      <c r="B13" s="269">
        <v>304</v>
      </c>
      <c r="C13" s="109">
        <v>177</v>
      </c>
      <c r="D13" s="109">
        <v>127</v>
      </c>
      <c r="E13" s="109">
        <v>29</v>
      </c>
      <c r="F13" s="109">
        <v>19</v>
      </c>
      <c r="G13" s="109">
        <v>10</v>
      </c>
      <c r="H13" s="109">
        <v>275</v>
      </c>
      <c r="I13" s="109">
        <v>158</v>
      </c>
      <c r="J13" s="109">
        <v>117</v>
      </c>
      <c r="K13" s="319">
        <v>0.16</v>
      </c>
      <c r="L13" s="319" t="s">
        <v>408</v>
      </c>
      <c r="M13" s="319" t="s">
        <v>408</v>
      </c>
      <c r="N13" s="319">
        <v>0.03</v>
      </c>
      <c r="O13" s="319" t="s">
        <v>408</v>
      </c>
      <c r="P13" s="319" t="s">
        <v>408</v>
      </c>
      <c r="Q13" s="319">
        <v>0.37</v>
      </c>
      <c r="R13" s="319" t="s">
        <v>408</v>
      </c>
      <c r="S13" s="319" t="s">
        <v>408</v>
      </c>
      <c r="T13" s="319">
        <v>90.13</v>
      </c>
      <c r="U13" s="319">
        <v>93.1</v>
      </c>
      <c r="V13" s="319">
        <v>89.82</v>
      </c>
      <c r="W13" s="270" t="s">
        <v>58</v>
      </c>
      <c r="X13" s="269">
        <v>9</v>
      </c>
      <c r="Y13" s="109" t="s">
        <v>408</v>
      </c>
      <c r="Z13" s="109" t="s">
        <v>408</v>
      </c>
      <c r="AA13" s="109">
        <v>5</v>
      </c>
      <c r="AB13" s="109" t="s">
        <v>408</v>
      </c>
      <c r="AC13" s="109" t="s">
        <v>408</v>
      </c>
      <c r="AD13" s="109">
        <v>4</v>
      </c>
      <c r="AE13" s="109" t="s">
        <v>408</v>
      </c>
      <c r="AF13" s="109" t="s">
        <v>408</v>
      </c>
      <c r="AG13" s="319" t="s">
        <v>408</v>
      </c>
      <c r="AH13" s="319" t="s">
        <v>408</v>
      </c>
      <c r="AI13" s="319" t="s">
        <v>408</v>
      </c>
      <c r="AJ13" s="319" t="s">
        <v>408</v>
      </c>
      <c r="AK13" s="319" t="s">
        <v>408</v>
      </c>
      <c r="AL13" s="319" t="s">
        <v>408</v>
      </c>
      <c r="AM13" s="319" t="s">
        <v>408</v>
      </c>
      <c r="AN13" s="319" t="s">
        <v>408</v>
      </c>
      <c r="AO13" s="319" t="s">
        <v>408</v>
      </c>
      <c r="AP13" s="319" t="s">
        <v>408</v>
      </c>
      <c r="AQ13" s="319" t="s">
        <v>408</v>
      </c>
      <c r="AR13" s="319" t="s">
        <v>408</v>
      </c>
    </row>
    <row r="14" spans="1:44" s="24" customFormat="1" ht="54" customHeight="1">
      <c r="A14" s="268" t="s">
        <v>59</v>
      </c>
      <c r="B14" s="269">
        <v>282</v>
      </c>
      <c r="C14" s="109">
        <v>157</v>
      </c>
      <c r="D14" s="109">
        <v>125</v>
      </c>
      <c r="E14" s="109">
        <v>22</v>
      </c>
      <c r="F14" s="109">
        <v>11</v>
      </c>
      <c r="G14" s="109">
        <v>11</v>
      </c>
      <c r="H14" s="109">
        <v>260</v>
      </c>
      <c r="I14" s="109">
        <v>146</v>
      </c>
      <c r="J14" s="109">
        <v>114</v>
      </c>
      <c r="K14" s="319">
        <v>0.16</v>
      </c>
      <c r="L14" s="319" t="s">
        <v>408</v>
      </c>
      <c r="M14" s="319" t="s">
        <v>408</v>
      </c>
      <c r="N14" s="319">
        <v>0.02</v>
      </c>
      <c r="O14" s="319" t="s">
        <v>408</v>
      </c>
      <c r="P14" s="319" t="s">
        <v>150</v>
      </c>
      <c r="Q14" s="319">
        <v>0.37</v>
      </c>
      <c r="R14" s="319" t="s">
        <v>408</v>
      </c>
      <c r="S14" s="319" t="s">
        <v>408</v>
      </c>
      <c r="T14" s="319">
        <v>82.98</v>
      </c>
      <c r="U14" s="319">
        <v>90.91</v>
      </c>
      <c r="V14" s="319">
        <v>82.31</v>
      </c>
      <c r="W14" s="270" t="s">
        <v>59</v>
      </c>
      <c r="X14" s="269">
        <v>9</v>
      </c>
      <c r="Y14" s="109" t="s">
        <v>408</v>
      </c>
      <c r="Z14" s="109" t="s">
        <v>408</v>
      </c>
      <c r="AA14" s="109" t="s">
        <v>117</v>
      </c>
      <c r="AB14" s="109" t="s">
        <v>408</v>
      </c>
      <c r="AC14" s="109" t="s">
        <v>408</v>
      </c>
      <c r="AD14" s="109">
        <v>9</v>
      </c>
      <c r="AE14" s="109" t="s">
        <v>408</v>
      </c>
      <c r="AF14" s="109" t="s">
        <v>408</v>
      </c>
      <c r="AG14" s="319" t="s">
        <v>408</v>
      </c>
      <c r="AH14" s="319" t="s">
        <v>408</v>
      </c>
      <c r="AI14" s="319" t="s">
        <v>408</v>
      </c>
      <c r="AJ14" s="319" t="s">
        <v>408</v>
      </c>
      <c r="AK14" s="319" t="s">
        <v>408</v>
      </c>
      <c r="AL14" s="319" t="s">
        <v>408</v>
      </c>
      <c r="AM14" s="319" t="s">
        <v>408</v>
      </c>
      <c r="AN14" s="319" t="s">
        <v>408</v>
      </c>
      <c r="AO14" s="319" t="s">
        <v>408</v>
      </c>
      <c r="AP14" s="319" t="s">
        <v>408</v>
      </c>
      <c r="AQ14" s="319" t="s">
        <v>408</v>
      </c>
      <c r="AR14" s="319" t="s">
        <v>408</v>
      </c>
    </row>
    <row r="15" spans="1:44" s="24" customFormat="1" ht="21.6" customHeight="1">
      <c r="A15" s="268"/>
      <c r="B15" s="269"/>
      <c r="C15" s="109"/>
      <c r="D15" s="109"/>
      <c r="E15" s="109"/>
      <c r="F15" s="109"/>
      <c r="G15" s="109"/>
      <c r="H15" s="109"/>
      <c r="I15" s="109"/>
      <c r="J15" s="10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272"/>
      <c r="X15" s="271"/>
      <c r="Y15" s="271"/>
      <c r="Z15" s="271"/>
      <c r="AA15" s="271"/>
      <c r="AB15" s="271"/>
      <c r="AC15" s="271"/>
      <c r="AD15" s="271"/>
      <c r="AE15" s="271"/>
      <c r="AF15" s="271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</row>
    <row r="16" spans="1:44" s="24" customFormat="1" ht="54" customHeight="1">
      <c r="A16" s="268" t="s">
        <v>409</v>
      </c>
      <c r="B16" s="269">
        <v>239</v>
      </c>
      <c r="C16" s="109">
        <v>123</v>
      </c>
      <c r="D16" s="109">
        <v>116</v>
      </c>
      <c r="E16" s="109">
        <v>21</v>
      </c>
      <c r="F16" s="109">
        <v>11</v>
      </c>
      <c r="G16" s="109">
        <v>10</v>
      </c>
      <c r="H16" s="109">
        <v>218</v>
      </c>
      <c r="I16" s="109">
        <v>112</v>
      </c>
      <c r="J16" s="109">
        <v>106</v>
      </c>
      <c r="K16" s="319">
        <v>0.14000000000000001</v>
      </c>
      <c r="L16" s="319">
        <v>0.14000000000000001</v>
      </c>
      <c r="M16" s="319">
        <v>0.14000000000000001</v>
      </c>
      <c r="N16" s="319">
        <v>0.02</v>
      </c>
      <c r="O16" s="319">
        <v>0.02</v>
      </c>
      <c r="P16" s="319">
        <v>0.02</v>
      </c>
      <c r="Q16" s="319">
        <v>0.32</v>
      </c>
      <c r="R16" s="319">
        <v>0.32</v>
      </c>
      <c r="S16" s="319">
        <v>0.33</v>
      </c>
      <c r="T16" s="319">
        <v>79.5</v>
      </c>
      <c r="U16" s="319">
        <v>85.71</v>
      </c>
      <c r="V16" s="319">
        <v>78.900000000000006</v>
      </c>
      <c r="W16" s="270" t="s">
        <v>409</v>
      </c>
      <c r="X16" s="269">
        <v>7</v>
      </c>
      <c r="Y16" s="109">
        <v>4</v>
      </c>
      <c r="Z16" s="109">
        <v>3</v>
      </c>
      <c r="AA16" s="109">
        <v>1</v>
      </c>
      <c r="AB16" s="109">
        <v>1</v>
      </c>
      <c r="AC16" s="109" t="s">
        <v>117</v>
      </c>
      <c r="AD16" s="109">
        <v>6</v>
      </c>
      <c r="AE16" s="109">
        <v>3</v>
      </c>
      <c r="AF16" s="109">
        <v>3</v>
      </c>
      <c r="AG16" s="319">
        <v>0.72</v>
      </c>
      <c r="AH16" s="319">
        <v>0.83</v>
      </c>
      <c r="AI16" s="319">
        <v>0.62</v>
      </c>
      <c r="AJ16" s="319">
        <v>0.17</v>
      </c>
      <c r="AK16" s="319">
        <v>0.35</v>
      </c>
      <c r="AL16" s="319" t="s">
        <v>410</v>
      </c>
      <c r="AM16" s="319">
        <v>1.53</v>
      </c>
      <c r="AN16" s="319">
        <v>1.51</v>
      </c>
      <c r="AO16" s="319">
        <v>1.55</v>
      </c>
      <c r="AP16" s="319">
        <v>85.71</v>
      </c>
      <c r="AQ16" s="319">
        <v>100</v>
      </c>
      <c r="AR16" s="319">
        <v>83.33</v>
      </c>
    </row>
    <row r="17" spans="1:44" s="24" customFormat="1" ht="54" customHeight="1">
      <c r="A17" s="268" t="s">
        <v>411</v>
      </c>
      <c r="B17" s="269">
        <v>240</v>
      </c>
      <c r="C17" s="109">
        <v>108</v>
      </c>
      <c r="D17" s="109">
        <v>132</v>
      </c>
      <c r="E17" s="109">
        <v>20</v>
      </c>
      <c r="F17" s="109">
        <v>8</v>
      </c>
      <c r="G17" s="109">
        <v>12</v>
      </c>
      <c r="H17" s="109">
        <v>220</v>
      </c>
      <c r="I17" s="109">
        <v>100</v>
      </c>
      <c r="J17" s="109">
        <v>120</v>
      </c>
      <c r="K17" s="319">
        <v>0.14616766649410762</v>
      </c>
      <c r="L17" s="319">
        <v>0.12608279436830186</v>
      </c>
      <c r="M17" s="319">
        <v>0.16807364681615036</v>
      </c>
      <c r="N17" s="319">
        <v>2.0521450045660226E-2</v>
      </c>
      <c r="O17" s="319">
        <v>1.5751752382452546E-2</v>
      </c>
      <c r="P17" s="319">
        <v>2.5711898180883205E-2</v>
      </c>
      <c r="Q17" s="319">
        <v>0.32965715655718053</v>
      </c>
      <c r="R17" s="319">
        <v>0.28677946659019216</v>
      </c>
      <c r="S17" s="319">
        <v>0.37657691583505931</v>
      </c>
      <c r="T17" s="319">
        <v>90.42</v>
      </c>
      <c r="U17" s="319">
        <v>100</v>
      </c>
      <c r="V17" s="319">
        <v>89.55</v>
      </c>
      <c r="W17" s="270" t="s">
        <v>411</v>
      </c>
      <c r="X17" s="269">
        <v>4</v>
      </c>
      <c r="Y17" s="109">
        <v>2</v>
      </c>
      <c r="Z17" s="109">
        <v>2</v>
      </c>
      <c r="AA17" s="109" t="s">
        <v>117</v>
      </c>
      <c r="AB17" s="109" t="s">
        <v>117</v>
      </c>
      <c r="AC17" s="109" t="s">
        <v>117</v>
      </c>
      <c r="AD17" s="109">
        <v>4</v>
      </c>
      <c r="AE17" s="109">
        <v>2</v>
      </c>
      <c r="AF17" s="109">
        <v>2</v>
      </c>
      <c r="AG17" s="319">
        <v>0.38277511961722488</v>
      </c>
      <c r="AH17" s="319">
        <v>0.38240917782026768</v>
      </c>
      <c r="AI17" s="319">
        <v>0.38314176245210729</v>
      </c>
      <c r="AJ17" s="319" t="s">
        <v>117</v>
      </c>
      <c r="AK17" s="319" t="s">
        <v>117</v>
      </c>
      <c r="AL17" s="319" t="s">
        <v>117</v>
      </c>
      <c r="AM17" s="319">
        <v>1</v>
      </c>
      <c r="AN17" s="319">
        <v>1.0101010101010102</v>
      </c>
      <c r="AO17" s="319">
        <v>0.99009900990099009</v>
      </c>
      <c r="AP17" s="319">
        <v>50</v>
      </c>
      <c r="AQ17" s="319" t="s">
        <v>117</v>
      </c>
      <c r="AR17" s="319">
        <v>50</v>
      </c>
    </row>
    <row r="18" spans="1:44" s="24" customFormat="1" ht="54" customHeight="1">
      <c r="A18" s="268" t="s">
        <v>313</v>
      </c>
      <c r="B18" s="269">
        <v>215</v>
      </c>
      <c r="C18" s="109">
        <v>106</v>
      </c>
      <c r="D18" s="109">
        <v>109</v>
      </c>
      <c r="E18" s="109">
        <v>17</v>
      </c>
      <c r="F18" s="109">
        <v>9</v>
      </c>
      <c r="G18" s="109">
        <v>8</v>
      </c>
      <c r="H18" s="109">
        <v>198</v>
      </c>
      <c r="I18" s="109">
        <v>97</v>
      </c>
      <c r="J18" s="109">
        <v>101</v>
      </c>
      <c r="K18" s="319">
        <v>0.14000000000000001</v>
      </c>
      <c r="L18" s="319">
        <v>0.13</v>
      </c>
      <c r="M18" s="319">
        <v>0.14000000000000001</v>
      </c>
      <c r="N18" s="319">
        <v>0.02</v>
      </c>
      <c r="O18" s="319">
        <v>0.02</v>
      </c>
      <c r="P18" s="319">
        <v>0.02</v>
      </c>
      <c r="Q18" s="319">
        <v>0.31</v>
      </c>
      <c r="R18" s="319">
        <v>0.28999999999999998</v>
      </c>
      <c r="S18" s="319">
        <v>0.33</v>
      </c>
      <c r="T18" s="319">
        <v>89.3</v>
      </c>
      <c r="U18" s="319">
        <v>100</v>
      </c>
      <c r="V18" s="319">
        <v>88.38</v>
      </c>
      <c r="W18" s="270" t="s">
        <v>313</v>
      </c>
      <c r="X18" s="269">
        <v>7</v>
      </c>
      <c r="Y18" s="109">
        <v>4</v>
      </c>
      <c r="Z18" s="109">
        <v>3</v>
      </c>
      <c r="AA18" s="109" t="s">
        <v>117</v>
      </c>
      <c r="AB18" s="109" t="s">
        <v>117</v>
      </c>
      <c r="AC18" s="109" t="s">
        <v>117</v>
      </c>
      <c r="AD18" s="109">
        <v>7</v>
      </c>
      <c r="AE18" s="109">
        <v>4</v>
      </c>
      <c r="AF18" s="109">
        <v>3</v>
      </c>
      <c r="AG18" s="319">
        <v>0.65</v>
      </c>
      <c r="AH18" s="319">
        <v>0.75</v>
      </c>
      <c r="AI18" s="319">
        <v>0.59</v>
      </c>
      <c r="AJ18" s="319" t="s">
        <v>117</v>
      </c>
      <c r="AK18" s="319" t="s">
        <v>117</v>
      </c>
      <c r="AL18" s="319" t="s">
        <v>117</v>
      </c>
      <c r="AM18" s="319">
        <v>1.67</v>
      </c>
      <c r="AN18" s="319">
        <v>1.89</v>
      </c>
      <c r="AO18" s="319">
        <v>1.52</v>
      </c>
      <c r="AP18" s="319">
        <v>100</v>
      </c>
      <c r="AQ18" s="319" t="s">
        <v>117</v>
      </c>
      <c r="AR18" s="319">
        <v>100</v>
      </c>
    </row>
    <row r="19" spans="1:44" s="24" customFormat="1" ht="54" customHeight="1">
      <c r="A19" s="268" t="s">
        <v>448</v>
      </c>
      <c r="B19" s="269">
        <v>171</v>
      </c>
      <c r="C19" s="109">
        <v>91</v>
      </c>
      <c r="D19" s="109">
        <v>80</v>
      </c>
      <c r="E19" s="109">
        <v>15</v>
      </c>
      <c r="F19" s="109">
        <v>6</v>
      </c>
      <c r="G19" s="109">
        <v>9</v>
      </c>
      <c r="H19" s="109">
        <v>156</v>
      </c>
      <c r="I19" s="109">
        <v>85</v>
      </c>
      <c r="J19" s="109">
        <v>71</v>
      </c>
      <c r="K19" s="319">
        <v>0.11</v>
      </c>
      <c r="L19" s="319">
        <v>0.12</v>
      </c>
      <c r="M19" s="319">
        <v>0.11</v>
      </c>
      <c r="N19" s="319">
        <v>0.02</v>
      </c>
      <c r="O19" s="319">
        <v>0.01</v>
      </c>
      <c r="P19" s="319">
        <v>0.02</v>
      </c>
      <c r="Q19" s="319">
        <v>0.27</v>
      </c>
      <c r="R19" s="319">
        <v>0.28000000000000003</v>
      </c>
      <c r="S19" s="319">
        <v>0.25</v>
      </c>
      <c r="T19" s="319">
        <v>83.63</v>
      </c>
      <c r="U19" s="319">
        <v>100</v>
      </c>
      <c r="V19" s="319">
        <v>82.05</v>
      </c>
      <c r="W19" s="270" t="s">
        <v>448</v>
      </c>
      <c r="X19" s="269">
        <v>4</v>
      </c>
      <c r="Y19" s="109">
        <v>2</v>
      </c>
      <c r="Z19" s="109">
        <v>2</v>
      </c>
      <c r="AA19" s="109" t="s">
        <v>117</v>
      </c>
      <c r="AB19" s="109" t="s">
        <v>117</v>
      </c>
      <c r="AC19" s="109" t="s">
        <v>117</v>
      </c>
      <c r="AD19" s="109">
        <v>4</v>
      </c>
      <c r="AE19" s="109">
        <v>2</v>
      </c>
      <c r="AF19" s="109">
        <v>2</v>
      </c>
      <c r="AG19" s="319">
        <v>0.36</v>
      </c>
      <c r="AH19" s="319">
        <v>0.34</v>
      </c>
      <c r="AI19" s="319">
        <v>0.38</v>
      </c>
      <c r="AJ19" s="319" t="s">
        <v>117</v>
      </c>
      <c r="AK19" s="319" t="s">
        <v>117</v>
      </c>
      <c r="AL19" s="319" t="s">
        <v>117</v>
      </c>
      <c r="AM19" s="319">
        <v>0.97</v>
      </c>
      <c r="AN19" s="319">
        <v>0.89</v>
      </c>
      <c r="AO19" s="319">
        <v>1.06</v>
      </c>
      <c r="AP19" s="319">
        <v>75</v>
      </c>
      <c r="AQ19" s="319" t="s">
        <v>117</v>
      </c>
      <c r="AR19" s="319">
        <v>75</v>
      </c>
    </row>
    <row r="20" spans="1:44" s="24" customFormat="1" ht="54" customHeight="1">
      <c r="A20" s="268" t="s">
        <v>531</v>
      </c>
      <c r="B20" s="269">
        <v>143</v>
      </c>
      <c r="C20" s="109">
        <v>88</v>
      </c>
      <c r="D20" s="109">
        <v>55</v>
      </c>
      <c r="E20" s="109">
        <v>17</v>
      </c>
      <c r="F20" s="109">
        <v>9</v>
      </c>
      <c r="G20" s="109">
        <v>8</v>
      </c>
      <c r="H20" s="109">
        <v>126</v>
      </c>
      <c r="I20" s="109">
        <v>79</v>
      </c>
      <c r="J20" s="109">
        <v>47</v>
      </c>
      <c r="K20" s="319">
        <v>0.1</v>
      </c>
      <c r="L20" s="319">
        <v>0.12</v>
      </c>
      <c r="M20" s="319">
        <v>0.08</v>
      </c>
      <c r="N20" s="319">
        <v>0.02</v>
      </c>
      <c r="O20" s="319">
        <v>0.02</v>
      </c>
      <c r="P20" s="319">
        <v>0.02</v>
      </c>
      <c r="Q20" s="319">
        <v>0.24</v>
      </c>
      <c r="R20" s="319">
        <v>0.28999999999999998</v>
      </c>
      <c r="S20" s="319">
        <v>0.19</v>
      </c>
      <c r="T20" s="319">
        <v>88.19</v>
      </c>
      <c r="U20" s="319">
        <v>88.89</v>
      </c>
      <c r="V20" s="319">
        <v>88.1</v>
      </c>
      <c r="W20" s="270" t="s">
        <v>531</v>
      </c>
      <c r="X20" s="269">
        <v>8</v>
      </c>
      <c r="Y20" s="109">
        <v>2</v>
      </c>
      <c r="Z20" s="109">
        <v>6</v>
      </c>
      <c r="AA20" s="109">
        <v>1</v>
      </c>
      <c r="AB20" s="109" t="s">
        <v>117</v>
      </c>
      <c r="AC20" s="109">
        <v>1</v>
      </c>
      <c r="AD20" s="109">
        <v>7</v>
      </c>
      <c r="AE20" s="109">
        <v>2</v>
      </c>
      <c r="AF20" s="109">
        <v>5</v>
      </c>
      <c r="AG20" s="319">
        <v>0.73</v>
      </c>
      <c r="AH20" s="319">
        <v>0.35</v>
      </c>
      <c r="AI20" s="319">
        <v>1.1399999999999999</v>
      </c>
      <c r="AJ20" s="319">
        <v>0.14000000000000001</v>
      </c>
      <c r="AK20" s="319" t="s">
        <v>410</v>
      </c>
      <c r="AL20" s="319">
        <v>0.3</v>
      </c>
      <c r="AM20" s="319">
        <v>1.77</v>
      </c>
      <c r="AN20" s="319">
        <v>1</v>
      </c>
      <c r="AO20" s="319">
        <v>2.56</v>
      </c>
      <c r="AP20" s="319">
        <v>50</v>
      </c>
      <c r="AQ20" s="319">
        <v>100</v>
      </c>
      <c r="AR20" s="319">
        <v>42.86</v>
      </c>
    </row>
    <row r="21" spans="1:44" s="24" customFormat="1" ht="21.6" customHeight="1">
      <c r="A21" s="268"/>
      <c r="B21" s="269"/>
      <c r="C21" s="109"/>
      <c r="D21" s="109"/>
      <c r="E21" s="109"/>
      <c r="F21" s="109"/>
      <c r="G21" s="109"/>
      <c r="H21" s="109"/>
      <c r="I21" s="109"/>
      <c r="J21" s="10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270"/>
      <c r="X21" s="109"/>
      <c r="Y21" s="109"/>
      <c r="Z21" s="109"/>
      <c r="AA21" s="109"/>
      <c r="AB21" s="109"/>
      <c r="AC21" s="109"/>
      <c r="AD21" s="109"/>
      <c r="AE21" s="109"/>
      <c r="AF21" s="10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</row>
    <row r="22" spans="1:44" s="24" customFormat="1" ht="54" customHeight="1">
      <c r="A22" s="268" t="s">
        <v>532</v>
      </c>
      <c r="B22" s="269">
        <v>147</v>
      </c>
      <c r="C22" s="109">
        <v>88</v>
      </c>
      <c r="D22" s="109">
        <v>59</v>
      </c>
      <c r="E22" s="109">
        <v>22</v>
      </c>
      <c r="F22" s="109">
        <v>14</v>
      </c>
      <c r="G22" s="109">
        <v>8</v>
      </c>
      <c r="H22" s="109">
        <v>125</v>
      </c>
      <c r="I22" s="109">
        <v>74</v>
      </c>
      <c r="J22" s="109">
        <v>51</v>
      </c>
      <c r="K22" s="319">
        <v>0.11</v>
      </c>
      <c r="L22" s="319">
        <v>0.12</v>
      </c>
      <c r="M22" s="319">
        <v>0.09</v>
      </c>
      <c r="N22" s="319">
        <v>0.03</v>
      </c>
      <c r="O22" s="319">
        <v>0.03</v>
      </c>
      <c r="P22" s="319">
        <v>0.02</v>
      </c>
      <c r="Q22" s="319">
        <v>0.25</v>
      </c>
      <c r="R22" s="319">
        <v>0.28999999999999998</v>
      </c>
      <c r="S22" s="319">
        <v>0.22</v>
      </c>
      <c r="T22" s="319">
        <v>86.39</v>
      </c>
      <c r="U22" s="319">
        <v>90.91</v>
      </c>
      <c r="V22" s="319">
        <v>85.6</v>
      </c>
      <c r="W22" s="270" t="s">
        <v>532</v>
      </c>
      <c r="X22" s="109">
        <v>8</v>
      </c>
      <c r="Y22" s="109">
        <v>4</v>
      </c>
      <c r="Z22" s="109">
        <v>4</v>
      </c>
      <c r="AA22" s="109">
        <v>1</v>
      </c>
      <c r="AB22" s="109">
        <v>1</v>
      </c>
      <c r="AC22" s="109" t="s">
        <v>117</v>
      </c>
      <c r="AD22" s="109">
        <v>7</v>
      </c>
      <c r="AE22" s="109">
        <v>3</v>
      </c>
      <c r="AF22" s="109">
        <v>4</v>
      </c>
      <c r="AG22" s="319">
        <v>0.71</v>
      </c>
      <c r="AH22" s="319">
        <v>0.7</v>
      </c>
      <c r="AI22" s="319">
        <v>0.73</v>
      </c>
      <c r="AJ22" s="319">
        <v>0.14000000000000001</v>
      </c>
      <c r="AK22" s="319">
        <v>0.27</v>
      </c>
      <c r="AL22" s="383">
        <v>0</v>
      </c>
      <c r="AM22" s="319">
        <v>1.69</v>
      </c>
      <c r="AN22" s="319">
        <v>1.5</v>
      </c>
      <c r="AO22" s="319">
        <v>1.97</v>
      </c>
      <c r="AP22" s="319">
        <v>100</v>
      </c>
      <c r="AQ22" s="319">
        <v>100</v>
      </c>
      <c r="AR22" s="319">
        <v>100</v>
      </c>
    </row>
    <row r="23" spans="1:44" s="24" customFormat="1" ht="54" customHeight="1" thickBot="1">
      <c r="A23" s="160" t="s">
        <v>544</v>
      </c>
      <c r="B23" s="352">
        <f>E23+H23</f>
        <v>166</v>
      </c>
      <c r="C23" s="159">
        <f t="shared" ref="C23:D23" si="0">F23+I23</f>
        <v>95</v>
      </c>
      <c r="D23" s="159">
        <f t="shared" si="0"/>
        <v>71</v>
      </c>
      <c r="E23" s="159">
        <v>20</v>
      </c>
      <c r="F23" s="159">
        <v>13</v>
      </c>
      <c r="G23" s="159">
        <v>7</v>
      </c>
      <c r="H23" s="159">
        <v>146</v>
      </c>
      <c r="I23" s="159">
        <v>82</v>
      </c>
      <c r="J23" s="159">
        <v>64</v>
      </c>
      <c r="K23" s="371">
        <f>166*100/(46910+24832+43983+22878)</f>
        <v>0.11976652742004142</v>
      </c>
      <c r="L23" s="371">
        <f>(13+82)*100/(46910+24832)</f>
        <v>0.13241894566641577</v>
      </c>
      <c r="M23" s="371">
        <f>(7+64)*100/(43983+22878)</f>
        <v>0.1061904548241875</v>
      </c>
      <c r="N23" s="371">
        <f>20*100/90893</f>
        <v>2.2003894689360017E-2</v>
      </c>
      <c r="O23" s="371">
        <f>100*13/46910</f>
        <v>2.7712641227883181E-2</v>
      </c>
      <c r="P23" s="371">
        <f>100*7/43983</f>
        <v>1.5915239979082826E-2</v>
      </c>
      <c r="Q23" s="371">
        <f>146*100/(24832+22878)</f>
        <v>0.30601551037518337</v>
      </c>
      <c r="R23" s="371">
        <f>82*100/24832</f>
        <v>0.33021907216494845</v>
      </c>
      <c r="S23" s="371">
        <f>64*100/22878</f>
        <v>0.27974473293120028</v>
      </c>
      <c r="T23" s="371">
        <f>142*100/166</f>
        <v>85.5421686746988</v>
      </c>
      <c r="U23" s="371">
        <v>85</v>
      </c>
      <c r="V23" s="371">
        <v>85.62</v>
      </c>
      <c r="W23" s="370" t="s">
        <v>544</v>
      </c>
      <c r="X23" s="159">
        <f>AA23+AD23</f>
        <v>11</v>
      </c>
      <c r="Y23" s="159">
        <f t="shared" ref="Y23:Z23" si="1">AB23+AE23</f>
        <v>7</v>
      </c>
      <c r="Z23" s="159">
        <f t="shared" si="1"/>
        <v>4</v>
      </c>
      <c r="AA23" s="159">
        <v>2</v>
      </c>
      <c r="AB23" s="159">
        <v>1</v>
      </c>
      <c r="AC23" s="313">
        <v>1</v>
      </c>
      <c r="AD23" s="159">
        <v>9</v>
      </c>
      <c r="AE23" s="159">
        <v>6</v>
      </c>
      <c r="AF23" s="159">
        <v>3</v>
      </c>
      <c r="AG23" s="371">
        <f>(1+1+6+3)*100/(411+410+199+181)</f>
        <v>0.91590341382181517</v>
      </c>
      <c r="AH23" s="371">
        <f>(1+6)*100/(411+199)</f>
        <v>1.1475409836065573</v>
      </c>
      <c r="AI23" s="371">
        <f>(3+1)*100/(410+181)</f>
        <v>0.67681895093062605</v>
      </c>
      <c r="AJ23" s="371">
        <f>2*100/(411+410)</f>
        <v>0.243605359317905</v>
      </c>
      <c r="AK23" s="371">
        <f>1*100/411</f>
        <v>0.24330900243309003</v>
      </c>
      <c r="AL23" s="371">
        <f>1*100/410</f>
        <v>0.24390243902439024</v>
      </c>
      <c r="AM23" s="371">
        <f>9*100/(199+181)</f>
        <v>2.3684210526315788</v>
      </c>
      <c r="AN23" s="371">
        <f>6*100/199</f>
        <v>3.0150753768844223</v>
      </c>
      <c r="AO23" s="371">
        <f>3*100/181</f>
        <v>1.6574585635359116</v>
      </c>
      <c r="AP23" s="371">
        <f>10*100/11</f>
        <v>90.909090909090907</v>
      </c>
      <c r="AQ23" s="371">
        <v>100</v>
      </c>
      <c r="AR23" s="371">
        <v>88.89</v>
      </c>
    </row>
    <row r="24" spans="1:44" s="208" customFormat="1" ht="18" customHeight="1">
      <c r="A24" s="52" t="s">
        <v>54</v>
      </c>
      <c r="B24" s="52"/>
      <c r="C24" s="52"/>
      <c r="D24" s="52"/>
      <c r="E24" s="273"/>
      <c r="F24" s="273"/>
      <c r="G24" s="273"/>
      <c r="H24" s="273"/>
      <c r="I24" s="273"/>
      <c r="J24" s="273"/>
      <c r="K24" s="273" t="s">
        <v>119</v>
      </c>
      <c r="N24" s="197"/>
      <c r="P24" s="274"/>
      <c r="Q24" s="273"/>
      <c r="R24" s="273"/>
      <c r="S24" s="273"/>
      <c r="T24" s="273"/>
      <c r="U24" s="273"/>
      <c r="V24" s="273"/>
      <c r="W24" s="52" t="s">
        <v>19</v>
      </c>
      <c r="X24" s="273"/>
      <c r="Y24" s="273"/>
      <c r="Z24" s="273"/>
      <c r="AA24" s="273"/>
      <c r="AB24" s="273"/>
      <c r="AC24" s="273"/>
      <c r="AD24" s="273"/>
      <c r="AE24" s="273"/>
      <c r="AF24" s="273"/>
      <c r="AG24" s="273" t="s">
        <v>21</v>
      </c>
      <c r="AH24" s="273"/>
      <c r="AI24" s="273"/>
      <c r="AJ24" s="197"/>
      <c r="AK24" s="273"/>
      <c r="AL24" s="273"/>
      <c r="AM24" s="273"/>
      <c r="AN24" s="273"/>
      <c r="AO24" s="273"/>
      <c r="AP24" s="273"/>
      <c r="AQ24" s="273"/>
      <c r="AR24" s="273"/>
    </row>
    <row r="25" spans="1:44" s="208" customFormat="1" ht="18" customHeight="1">
      <c r="A25" s="52" t="s">
        <v>563</v>
      </c>
      <c r="B25" s="52"/>
      <c r="C25" s="52"/>
      <c r="D25" s="52"/>
      <c r="E25" s="273"/>
      <c r="F25" s="273"/>
      <c r="G25" s="273"/>
      <c r="H25" s="273"/>
      <c r="I25" s="273"/>
      <c r="J25" s="273"/>
      <c r="K25" s="273"/>
      <c r="P25" s="274"/>
      <c r="Q25" s="273"/>
      <c r="R25" s="273"/>
      <c r="S25" s="273"/>
      <c r="T25" s="273"/>
      <c r="U25" s="273"/>
      <c r="V25" s="273"/>
      <c r="W25" s="52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</row>
    <row r="26" spans="1:44" ht="18" customHeight="1">
      <c r="A26" s="52" t="s">
        <v>499</v>
      </c>
      <c r="W26" s="52"/>
    </row>
    <row r="27" spans="1:44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W27" s="258"/>
    </row>
    <row r="165" spans="1:1">
      <c r="A165" s="86" t="s">
        <v>451</v>
      </c>
    </row>
    <row r="166" spans="1:1">
      <c r="A166" s="86" t="s">
        <v>452</v>
      </c>
    </row>
  </sheetData>
  <mergeCells count="52">
    <mergeCell ref="A1:J1"/>
    <mergeCell ref="K1:V1"/>
    <mergeCell ref="W1:AF1"/>
    <mergeCell ref="AG1:AR1"/>
    <mergeCell ref="N4:P4"/>
    <mergeCell ref="AG4:AI4"/>
    <mergeCell ref="AM4:AO4"/>
    <mergeCell ref="H4:J4"/>
    <mergeCell ref="X3:AF3"/>
    <mergeCell ref="T3:V3"/>
    <mergeCell ref="A3:A5"/>
    <mergeCell ref="B3:J3"/>
    <mergeCell ref="B4:D4"/>
    <mergeCell ref="K4:M4"/>
    <mergeCell ref="AP3:AR3"/>
    <mergeCell ref="K3:S3"/>
    <mergeCell ref="Q9:R9"/>
    <mergeCell ref="L9:M9"/>
    <mergeCell ref="Q8:R8"/>
    <mergeCell ref="N9:O9"/>
    <mergeCell ref="S6:AR6"/>
    <mergeCell ref="Q6:R6"/>
    <mergeCell ref="Q7:R7"/>
    <mergeCell ref="N8:O8"/>
    <mergeCell ref="S7:AR7"/>
    <mergeCell ref="S9:AR9"/>
    <mergeCell ref="S8:AR8"/>
    <mergeCell ref="N6:O6"/>
    <mergeCell ref="N7:O7"/>
    <mergeCell ref="L7:M7"/>
    <mergeCell ref="AA4:AC4"/>
    <mergeCell ref="AD4:AF4"/>
    <mergeCell ref="W3:W5"/>
    <mergeCell ref="AJ4:AL4"/>
    <mergeCell ref="AG3:AO3"/>
    <mergeCell ref="X4:Z4"/>
    <mergeCell ref="Q4:S4"/>
    <mergeCell ref="J6:K6"/>
    <mergeCell ref="D9:E9"/>
    <mergeCell ref="E4:G4"/>
    <mergeCell ref="B9:C9"/>
    <mergeCell ref="L6:M6"/>
    <mergeCell ref="B6:C6"/>
    <mergeCell ref="L8:M8"/>
    <mergeCell ref="D8:E8"/>
    <mergeCell ref="B8:C8"/>
    <mergeCell ref="D6:E6"/>
    <mergeCell ref="J8:K8"/>
    <mergeCell ref="B7:C7"/>
    <mergeCell ref="D7:E7"/>
    <mergeCell ref="J9:K9"/>
    <mergeCell ref="J7:K7"/>
  </mergeCells>
  <phoneticPr fontId="7" type="noConversion"/>
  <printOptions horizontalCentered="1"/>
  <pageMargins left="0.59055118110236227" right="0.59055118110236227" top="0.59055118110236227" bottom="0.59055118110236227" header="0.27559055118110237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具名範圍</vt:lpstr>
      </vt:variant>
      <vt:variant>
        <vt:i4>12</vt:i4>
      </vt:variant>
    </vt:vector>
  </HeadingPairs>
  <TitlesOfParts>
    <vt:vector size="27" baseType="lpstr">
      <vt:lpstr>表8-1大學</vt:lpstr>
      <vt:lpstr>表8-1專科 </vt:lpstr>
      <vt:lpstr>表8-2 高級中學</vt:lpstr>
      <vt:lpstr>表8-3國中 </vt:lpstr>
      <vt:lpstr>表8-4國小</vt:lpstr>
      <vt:lpstr>表8-5幼兒園</vt:lpstr>
      <vt:lpstr>表8-6補校</vt:lpstr>
      <vt:lpstr>表8-7補習班</vt:lpstr>
      <vt:lpstr>表8-8中輟生</vt:lpstr>
      <vt:lpstr>表8-9國中視力</vt:lpstr>
      <vt:lpstr>表8-10國小視力</vt:lpstr>
      <vt:lpstr>表8-11公立公共圖書館概況</vt:lpstr>
      <vt:lpstr>表8-12各項藝文展演活動</vt:lpstr>
      <vt:lpstr>表8-12續</vt:lpstr>
      <vt:lpstr>摘要圖表</vt:lpstr>
      <vt:lpstr>'表8-10國小視力'!Print_Area</vt:lpstr>
      <vt:lpstr>'表8-11公立公共圖書館概況'!Print_Area</vt:lpstr>
      <vt:lpstr>'表8-12各項藝文展演活動'!Print_Area</vt:lpstr>
      <vt:lpstr>'表8-1大學'!Print_Area</vt:lpstr>
      <vt:lpstr>'表8-1專科 '!Print_Area</vt:lpstr>
      <vt:lpstr>'表8-2 高級中學'!Print_Area</vt:lpstr>
      <vt:lpstr>'表8-3國中 '!Print_Area</vt:lpstr>
      <vt:lpstr>'表8-5幼兒園'!Print_Area</vt:lpstr>
      <vt:lpstr>'表8-6補校'!Print_Area</vt:lpstr>
      <vt:lpstr>'表8-7補習班'!Print_Area</vt:lpstr>
      <vt:lpstr>'表8-8中輟生'!Print_Area</vt:lpstr>
      <vt:lpstr>'表8-9國中視力'!Print_Area</vt:lpstr>
    </vt:vector>
  </TitlesOfParts>
  <Company>台南縣政府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臺南市政府主計處</dc:creator>
  <cp:lastModifiedBy>user</cp:lastModifiedBy>
  <cp:lastPrinted>2020-08-04T06:20:15Z</cp:lastPrinted>
  <dcterms:created xsi:type="dcterms:W3CDTF">2003-08-26T01:34:09Z</dcterms:created>
  <dcterms:modified xsi:type="dcterms:W3CDTF">2020-08-05T02:24:18Z</dcterms:modified>
</cp:coreProperties>
</file>