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.PC5029\Desktop\業務呂\108年報\10環境保護\108\"/>
    </mc:Choice>
  </mc:AlternateContent>
  <xr:revisionPtr revIDLastSave="0" documentId="8_{A3AE50E5-FE1F-421F-A8F3-BB00606FF1DD}" xr6:coauthVersionLast="41" xr6:coauthVersionMax="41" xr10:uidLastSave="{00000000-0000-0000-0000-000000000000}"/>
  <bookViews>
    <workbookView xWindow="1044" yWindow="1044" windowWidth="12396" windowHeight="9048" tabRatio="758" activeTab="2"/>
  </bookViews>
  <sheets>
    <sheet name="10-1完整版" sheetId="23" r:id="rId1"/>
    <sheet name="10-1完整版續-0618ok" sheetId="27" r:id="rId2"/>
    <sheet name="10-2環境空氣品質(完整版)" sheetId="24" r:id="rId3"/>
    <sheet name="10-3環境音量監測不合格情形(完整版)-0618ok" sheetId="25" r:id="rId4"/>
    <sheet name="10-4道路交通音量監測不合格情形(舊格式不用了)" sheetId="15" state="hidden" r:id="rId5"/>
    <sheet name="10-4道路交通音量監測不合格情形 " sheetId="26" r:id="rId6"/>
    <sheet name="10-5公害陳情受理案件" sheetId="16" r:id="rId7"/>
    <sheet name="10-6環保稽查(查核)概況" sheetId="17" r:id="rId8"/>
    <sheet name="10-7水肥清運處理概況(完整版) " sheetId="21" r:id="rId9"/>
  </sheets>
  <definedNames>
    <definedName name="_xlnm.Print_Area" localSheetId="1">'10-1完整版續-0618ok'!$A$1:$AB$30</definedName>
    <definedName name="_xlnm.Print_Area" localSheetId="4">'10-4道路交通音量監測不合格情形(舊格式不用了)'!$A$1:$K$46</definedName>
    <definedName name="_xlnm.Print_Area" localSheetId="6">'10-5公害陳情受理案件'!$A$1:$K$83</definedName>
    <definedName name="_xlnm.Print_Area" localSheetId="7">'10-6環保稽查(查核)概況'!$A$1:$BC$41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E10" i="27" l="1"/>
  <c r="AE11" i="27"/>
  <c r="AD11" i="27"/>
  <c r="AD10" i="27"/>
  <c r="J65" i="24"/>
  <c r="L65" i="24"/>
  <c r="H65" i="24"/>
  <c r="B6" i="21"/>
  <c r="B7" i="21"/>
  <c r="B8" i="21"/>
  <c r="B9" i="21"/>
  <c r="B10" i="21"/>
  <c r="B12" i="21"/>
  <c r="B13" i="21"/>
  <c r="B15" i="21"/>
  <c r="B18" i="21"/>
  <c r="B20" i="21"/>
  <c r="B22" i="21"/>
  <c r="C22" i="21"/>
  <c r="D22" i="21"/>
  <c r="E22" i="21"/>
  <c r="F22" i="21"/>
  <c r="G22" i="21"/>
  <c r="H22" i="21"/>
  <c r="I25" i="21"/>
  <c r="I24" i="21"/>
  <c r="I23" i="21"/>
  <c r="I22" i="21"/>
  <c r="J25" i="21"/>
  <c r="J24" i="21"/>
  <c r="J23" i="21"/>
  <c r="J22" i="21"/>
  <c r="B13" i="17"/>
  <c r="C13" i="17"/>
  <c r="D13" i="17"/>
  <c r="E13" i="17"/>
  <c r="D12" i="16"/>
  <c r="E12" i="16"/>
  <c r="F12" i="16"/>
  <c r="G12" i="16"/>
  <c r="H12" i="16"/>
  <c r="I12" i="16"/>
  <c r="J12" i="16"/>
  <c r="K12" i="16"/>
  <c r="C13" i="16"/>
  <c r="C14" i="16"/>
  <c r="C12" i="16"/>
  <c r="C15" i="16"/>
  <c r="C16" i="16"/>
  <c r="C17" i="16"/>
  <c r="C18" i="16"/>
  <c r="C19" i="16"/>
  <c r="C20" i="16"/>
  <c r="C21" i="16"/>
  <c r="C22" i="16"/>
  <c r="C23" i="16"/>
  <c r="C24" i="16"/>
  <c r="C25" i="16"/>
  <c r="D25" i="16"/>
  <c r="E25" i="16"/>
  <c r="E38" i="16"/>
  <c r="F25" i="16"/>
  <c r="F38" i="16"/>
  <c r="G25" i="16"/>
  <c r="G38" i="16"/>
  <c r="H25" i="16"/>
  <c r="H38" i="16"/>
  <c r="I25" i="16"/>
  <c r="I38" i="16"/>
  <c r="J25" i="16"/>
  <c r="J38" i="16"/>
  <c r="K25" i="16"/>
  <c r="K38" i="16"/>
  <c r="C84" i="16"/>
  <c r="D84" i="16"/>
  <c r="E84" i="16"/>
  <c r="F84" i="16"/>
  <c r="G84" i="16"/>
  <c r="H84" i="16"/>
  <c r="I84" i="16"/>
  <c r="J84" i="16"/>
  <c r="K84" i="16"/>
  <c r="D25" i="24"/>
  <c r="E25" i="24"/>
  <c r="AD7" i="23"/>
  <c r="AD10" i="23"/>
  <c r="AD13" i="23"/>
  <c r="AD16" i="23"/>
  <c r="AI17" i="23"/>
  <c r="AI18" i="23"/>
  <c r="C19" i="23"/>
  <c r="J19" i="23"/>
  <c r="O19" i="23"/>
  <c r="U19" i="23"/>
  <c r="X19" i="23"/>
  <c r="AA19" i="23"/>
  <c r="AD19" i="23"/>
  <c r="AD21" i="23"/>
  <c r="AD22" i="23"/>
  <c r="AD23" i="23"/>
  <c r="AD24" i="23"/>
  <c r="D38" i="16"/>
</calcChain>
</file>

<file path=xl/comments1.xml><?xml version="1.0" encoding="utf-8"?>
<comments xmlns="http://schemas.openxmlformats.org/spreadsheetml/2006/main">
  <authors>
    <author>user</author>
  </authors>
  <commentList>
    <comment ref="AD2" authorId="0" shapeId="0">
      <text>
        <r>
          <rPr>
            <b/>
            <sz val="9"/>
            <color indexed="81"/>
            <rFont val="新細明體"/>
            <family val="1"/>
            <charset val="136"/>
          </rPr>
          <t>user:</t>
        </r>
        <r>
          <rPr>
            <sz val="9"/>
            <color indexed="81"/>
            <rFont val="新細明體"/>
            <family val="1"/>
            <charset val="136"/>
          </rPr>
          <t xml:space="preserve">
定義check
</t>
        </r>
      </text>
    </comment>
    <comment ref="AE2" authorId="0" shapeId="0">
      <text>
        <r>
          <rPr>
            <b/>
            <sz val="9"/>
            <color indexed="81"/>
            <rFont val="新細明體"/>
            <family val="1"/>
            <charset val="136"/>
          </rPr>
          <t xml:space="preserve">user:定義check
</t>
        </r>
      </text>
    </comment>
    <comment ref="AD23" authorId="0" shapeId="0">
      <text>
        <r>
          <rPr>
            <b/>
            <sz val="9"/>
            <color indexed="81"/>
            <rFont val="新細明體"/>
            <family val="1"/>
            <charset val="136"/>
          </rPr>
          <t>user:</t>
        </r>
        <r>
          <rPr>
            <sz val="9"/>
            <color indexed="81"/>
            <rFont val="新細明體"/>
            <family val="1"/>
            <charset val="136"/>
          </rPr>
          <t xml:space="preserve">
612732000/1884284</t>
        </r>
      </text>
    </comment>
    <comment ref="A37" authorId="0" shapeId="0">
      <text>
        <r>
          <rPr>
            <b/>
            <sz val="9"/>
            <color indexed="81"/>
            <rFont val="新細明體"/>
            <family val="1"/>
            <charset val="136"/>
          </rPr>
          <t>行政院環境保護網站─環保統計資料庫─公務統計報表查詢─廢棄物管理及土壤汙染防治─執行機關垃圾清理狀況</t>
        </r>
      </text>
    </comment>
  </commentList>
</comments>
</file>

<file path=xl/comments2.xml><?xml version="1.0" encoding="utf-8"?>
<comments xmlns="http://schemas.openxmlformats.org/spreadsheetml/2006/main">
  <authors>
    <author>user</author>
    <author>icegreen</author>
  </authors>
  <commentList>
    <comment ref="V2" authorId="0" shapeId="0">
      <text>
        <r>
          <rPr>
            <b/>
            <sz val="9"/>
            <color indexed="81"/>
            <rFont val="新細明體"/>
            <family val="1"/>
            <charset val="136"/>
          </rPr>
          <t>user:</t>
        </r>
        <r>
          <rPr>
            <sz val="9"/>
            <color indexed="81"/>
            <rFont val="新細明體"/>
            <family val="1"/>
            <charset val="136"/>
          </rPr>
          <t xml:space="preserve">
環保統計查詢-執行機關一般廢棄物產生量-平均每人每日垃圾產生量(公斤)
</t>
        </r>
      </text>
    </comment>
    <comment ref="W2" authorId="0" shapeId="0">
      <text>
        <r>
          <rPr>
            <b/>
            <sz val="9"/>
            <color indexed="81"/>
            <rFont val="新細明體"/>
            <family val="1"/>
            <charset val="136"/>
          </rPr>
          <t xml:space="preserve">(執行機關一般廢棄物處理量/當期日數)/期中人口數
執行機關一般廢棄物處理量：
環境資源資料庫https://erdb.epa.gov.tw/DataRepository/Statistics/TrashClearExecutiveProcess.aspx?topic1=%u5730&amp;topic2=%u6c61%u67d3%u9632%u6cbb&amp;subject=%u5ee2%u68c4%u7269
</t>
        </r>
      </text>
    </comment>
    <comment ref="X2" authorId="1" shapeId="0">
      <text>
        <r>
          <rPr>
            <sz val="9"/>
            <color indexed="81"/>
            <rFont val="細明體"/>
            <family val="3"/>
            <charset val="136"/>
          </rPr>
          <t xml:space="preserve">環保統計查詢網-執行機關一般廢棄物處理量-一般廢棄物妥善處理率(%)
</t>
        </r>
      </text>
    </comment>
    <comment ref="Y2" authorId="1" shapeId="0">
      <text>
        <r>
          <rPr>
            <b/>
            <sz val="9"/>
            <color indexed="81"/>
            <rFont val="Tahoma"/>
            <family val="2"/>
          </rPr>
          <t>icegreen:</t>
        </r>
        <r>
          <rPr>
            <sz val="9"/>
            <color indexed="81"/>
            <rFont val="Tahoma"/>
            <family val="2"/>
          </rPr>
          <t xml:space="preserve">
icegreen:
</t>
        </r>
        <r>
          <rPr>
            <sz val="9"/>
            <color indexed="81"/>
            <rFont val="細明體"/>
            <family val="3"/>
            <charset val="136"/>
          </rPr>
          <t>環保統計查詢網</t>
        </r>
        <r>
          <rPr>
            <sz val="9"/>
            <color indexed="81"/>
            <rFont val="Tahoma"/>
            <family val="2"/>
          </rPr>
          <t>-</t>
        </r>
        <r>
          <rPr>
            <sz val="9"/>
            <color indexed="81"/>
            <rFont val="細明體"/>
            <family val="3"/>
            <charset val="136"/>
          </rPr>
          <t>執行機關一般廢棄物產生量</t>
        </r>
        <r>
          <rPr>
            <sz val="9"/>
            <color indexed="81"/>
            <rFont val="Tahoma"/>
            <family val="2"/>
          </rPr>
          <t>-</t>
        </r>
        <r>
          <rPr>
            <sz val="9"/>
            <color indexed="81"/>
            <rFont val="細明體"/>
            <family val="3"/>
            <charset val="136"/>
          </rPr>
          <t>垃圾回收率</t>
        </r>
        <r>
          <rPr>
            <sz val="9"/>
            <color indexed="81"/>
            <rFont val="Tahoma"/>
            <family val="2"/>
          </rPr>
          <t>(%)</t>
        </r>
      </text>
    </comment>
    <comment ref="A28" authorId="0" shapeId="0">
      <text>
        <r>
          <rPr>
            <b/>
            <sz val="9"/>
            <color indexed="81"/>
            <rFont val="新細明體"/>
            <family val="1"/>
            <charset val="136"/>
          </rPr>
          <t>行政院環境保護網站─環保統計資料庫─公務統計報表查詢─廢棄物管理及土壤汙染防治─執行機關垃圾清理狀況</t>
        </r>
      </text>
    </comment>
  </commentList>
</comments>
</file>

<file path=xl/comments3.xml><?xml version="1.0" encoding="utf-8"?>
<comments xmlns="http://schemas.openxmlformats.org/spreadsheetml/2006/main">
  <authors>
    <author>icegreen</author>
    <author>user</author>
  </authors>
  <commentList>
    <comment ref="B2" authorId="0" shapeId="0">
      <text>
        <r>
          <rPr>
            <b/>
            <sz val="9"/>
            <color indexed="81"/>
            <rFont val="Tahoma"/>
            <family val="2"/>
          </rPr>
          <t>icegreen: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 xml:space="preserve">環保
環保統計查詢網-空氣污染物濃度_監測站數-總計
</t>
        </r>
      </text>
    </comment>
    <comment ref="C2" authorId="1" shapeId="0">
      <text>
        <r>
          <rPr>
            <b/>
            <sz val="9"/>
            <color indexed="81"/>
            <rFont val="新細明體"/>
            <family val="1"/>
            <charset val="136"/>
          </rPr>
          <t>行政院環境保護網站─環保統計資料庫─公務統計報表查詢─空氣品質保護─環境空氣品質檢驗結果
new：
環保 統計查詢網-類別查詢-空氣污染物濃度_地方監測資料</t>
        </r>
      </text>
    </comment>
    <comment ref="F2" authorId="1" shapeId="0">
      <text>
        <r>
          <rPr>
            <b/>
            <sz val="9"/>
            <color indexed="81"/>
            <rFont val="新細明體"/>
            <family val="1"/>
            <charset val="136"/>
          </rPr>
          <t>行政院環境保護署網站─環保統計資料庫─公務統計報表查詢─空氣品質保護─環境空氣品質監測結果</t>
        </r>
        <r>
          <rPr>
            <sz val="9"/>
            <color indexed="81"/>
            <rFont val="新細明體"/>
            <family val="1"/>
            <charset val="136"/>
          </rPr>
          <t xml:space="preserve">
new：
環保 統計查詢網-類別查詢-空氣污染物濃度_本署監測資料</t>
        </r>
      </text>
    </comment>
    <comment ref="C3" authorId="0" shapeId="0">
      <text>
        <r>
          <rPr>
            <b/>
            <sz val="9"/>
            <color indexed="81"/>
            <rFont val="Tahoma"/>
            <family val="2"/>
          </rPr>
          <t>icegreen: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年的資料：
環保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細明體"/>
            <family val="3"/>
            <charset val="136"/>
          </rPr>
          <t>統計查詢網-空氣污染物濃度_地方監測資料
各月資料：
環保統計查詢網-環境空氣品質監測結果(初步統計)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</rPr>
          <t>icegreen: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年的資料：
環保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細明體"/>
            <family val="3"/>
            <charset val="136"/>
          </rPr>
          <t>統計查詢網</t>
        </r>
        <r>
          <rPr>
            <sz val="9"/>
            <color indexed="81"/>
            <rFont val="Tahoma"/>
            <family val="2"/>
          </rPr>
          <t>-</t>
        </r>
        <r>
          <rPr>
            <sz val="9"/>
            <color indexed="81"/>
            <rFont val="細明體"/>
            <family val="3"/>
            <charset val="136"/>
          </rPr>
          <t>空氣污染物濃度</t>
        </r>
        <r>
          <rPr>
            <sz val="9"/>
            <color indexed="81"/>
            <rFont val="Tahoma"/>
            <family val="2"/>
          </rPr>
          <t>_</t>
        </r>
        <r>
          <rPr>
            <sz val="9"/>
            <color indexed="81"/>
            <rFont val="細明體"/>
            <family val="3"/>
            <charset val="136"/>
          </rPr>
          <t>地方監測資料</t>
        </r>
      </text>
    </comment>
    <comment ref="F3" authorId="1" shapeId="0">
      <text>
        <r>
          <rPr>
            <b/>
            <sz val="13"/>
            <color indexed="81"/>
            <rFont val="Tahoma"/>
            <family val="2"/>
          </rPr>
          <t>user:</t>
        </r>
        <r>
          <rPr>
            <sz val="13"/>
            <color indexed="81"/>
            <rFont val="Tahoma"/>
            <family val="2"/>
          </rPr>
          <t xml:space="preserve">
106</t>
        </r>
        <r>
          <rPr>
            <sz val="13"/>
            <color indexed="81"/>
            <rFont val="細明體"/>
            <family val="3"/>
            <charset val="136"/>
          </rPr>
          <t>年才有值</t>
        </r>
      </text>
    </comment>
    <comment ref="D4" authorId="0" shapeId="0">
      <text>
        <r>
          <rPr>
            <b/>
            <sz val="9"/>
            <color indexed="81"/>
            <rFont val="Tahoma"/>
            <family val="2"/>
          </rPr>
          <t>icegreen: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年的資料：
環保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細明體"/>
            <family val="3"/>
            <charset val="136"/>
          </rPr>
          <t>統計查詢網</t>
        </r>
        <r>
          <rPr>
            <sz val="9"/>
            <color indexed="81"/>
            <rFont val="Tahoma"/>
            <family val="2"/>
          </rPr>
          <t>-</t>
        </r>
        <r>
          <rPr>
            <sz val="9"/>
            <color indexed="81"/>
            <rFont val="細明體"/>
            <family val="3"/>
            <charset val="136"/>
          </rPr>
          <t>空氣污染物濃度</t>
        </r>
        <r>
          <rPr>
            <sz val="9"/>
            <color indexed="81"/>
            <rFont val="Tahoma"/>
            <family val="2"/>
          </rPr>
          <t>_</t>
        </r>
        <r>
          <rPr>
            <sz val="9"/>
            <color indexed="81"/>
            <rFont val="細明體"/>
            <family val="3"/>
            <charset val="136"/>
          </rPr>
          <t>地方監測資料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</rPr>
          <t>icegreen: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年：
環保統計查詢網-公務統計報表-環境空氣品質監測結果(初步統計)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</rPr>
          <t>icegreen: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環境統計查詢網-空氣污染物濃度_本署監測資料</t>
        </r>
      </text>
    </comment>
    <comment ref="H4" authorId="0" shapeId="0">
      <text>
        <r>
          <rPr>
            <b/>
            <sz val="9"/>
            <color indexed="81"/>
            <rFont val="Tahoma"/>
            <family val="2"/>
          </rPr>
          <t>icegreen: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環境統計查詢網</t>
        </r>
        <r>
          <rPr>
            <sz val="9"/>
            <color indexed="81"/>
            <rFont val="Tahoma"/>
            <family val="2"/>
          </rPr>
          <t>-</t>
        </r>
        <r>
          <rPr>
            <sz val="9"/>
            <color indexed="81"/>
            <rFont val="細明體"/>
            <family val="3"/>
            <charset val="136"/>
          </rPr>
          <t>空氣污染物濃度</t>
        </r>
        <r>
          <rPr>
            <sz val="9"/>
            <color indexed="81"/>
            <rFont val="Tahoma"/>
            <family val="2"/>
          </rPr>
          <t>_</t>
        </r>
        <r>
          <rPr>
            <sz val="9"/>
            <color indexed="81"/>
            <rFont val="細明體"/>
            <family val="3"/>
            <charset val="136"/>
          </rPr>
          <t>本署監測資料</t>
        </r>
      </text>
    </comment>
    <comment ref="I4" authorId="0" shapeId="0">
      <text>
        <r>
          <rPr>
            <b/>
            <sz val="9"/>
            <color indexed="81"/>
            <rFont val="Tahoma"/>
            <family val="2"/>
          </rPr>
          <t>icegreen: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環境統計查詢網</t>
        </r>
        <r>
          <rPr>
            <sz val="9"/>
            <color indexed="81"/>
            <rFont val="Tahoma"/>
            <family val="2"/>
          </rPr>
          <t>-</t>
        </r>
        <r>
          <rPr>
            <sz val="9"/>
            <color indexed="81"/>
            <rFont val="細明體"/>
            <family val="3"/>
            <charset val="136"/>
          </rPr>
          <t>空氣污染物濃度</t>
        </r>
        <r>
          <rPr>
            <sz val="9"/>
            <color indexed="81"/>
            <rFont val="Tahoma"/>
            <family val="2"/>
          </rPr>
          <t>_</t>
        </r>
        <r>
          <rPr>
            <sz val="9"/>
            <color indexed="81"/>
            <rFont val="細明體"/>
            <family val="3"/>
            <charset val="136"/>
          </rPr>
          <t>本署監測資料</t>
        </r>
      </text>
    </comment>
    <comment ref="J4" authorId="0" shapeId="0">
      <text>
        <r>
          <rPr>
            <b/>
            <sz val="9"/>
            <color indexed="81"/>
            <rFont val="Tahoma"/>
            <family val="2"/>
          </rPr>
          <t>icegreen: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環境統計查詢網</t>
        </r>
        <r>
          <rPr>
            <sz val="9"/>
            <color indexed="81"/>
            <rFont val="Tahoma"/>
            <family val="2"/>
          </rPr>
          <t>-</t>
        </r>
        <r>
          <rPr>
            <sz val="9"/>
            <color indexed="81"/>
            <rFont val="細明體"/>
            <family val="3"/>
            <charset val="136"/>
          </rPr>
          <t>空氣污染物濃度</t>
        </r>
        <r>
          <rPr>
            <sz val="9"/>
            <color indexed="81"/>
            <rFont val="Tahoma"/>
            <family val="2"/>
          </rPr>
          <t>_</t>
        </r>
        <r>
          <rPr>
            <sz val="9"/>
            <color indexed="81"/>
            <rFont val="細明體"/>
            <family val="3"/>
            <charset val="136"/>
          </rPr>
          <t>本署監測資料</t>
        </r>
      </text>
    </comment>
    <comment ref="L4" authorId="0" shapeId="0">
      <text>
        <r>
          <rPr>
            <b/>
            <sz val="9"/>
            <color indexed="81"/>
            <rFont val="Tahoma"/>
            <family val="2"/>
          </rPr>
          <t>icegreen: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環境統計查詢網</t>
        </r>
        <r>
          <rPr>
            <sz val="9"/>
            <color indexed="81"/>
            <rFont val="Tahoma"/>
            <family val="2"/>
          </rPr>
          <t>-</t>
        </r>
        <r>
          <rPr>
            <sz val="9"/>
            <color indexed="81"/>
            <rFont val="細明體"/>
            <family val="3"/>
            <charset val="136"/>
          </rPr>
          <t>空氣污染物濃度</t>
        </r>
        <r>
          <rPr>
            <sz val="9"/>
            <color indexed="81"/>
            <rFont val="Tahoma"/>
            <family val="2"/>
          </rPr>
          <t>_</t>
        </r>
        <r>
          <rPr>
            <sz val="9"/>
            <color indexed="81"/>
            <rFont val="細明體"/>
            <family val="3"/>
            <charset val="136"/>
          </rPr>
          <t>本署監測資料</t>
        </r>
      </text>
    </comment>
    <comment ref="C25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 xml:space="preserve">幾何平均
</t>
        </r>
      </text>
    </comment>
    <comment ref="D25" authorId="1" shapeId="0">
      <text>
        <r>
          <rPr>
            <b/>
            <sz val="9"/>
            <color indexed="81"/>
            <rFont val="新細明體"/>
            <family val="1"/>
            <charset val="136"/>
          </rPr>
          <t>user:</t>
        </r>
        <r>
          <rPr>
            <sz val="9"/>
            <color indexed="81"/>
            <rFont val="新細明體"/>
            <family val="1"/>
            <charset val="136"/>
          </rPr>
          <t xml:space="preserve">
=12月平均</t>
        </r>
      </text>
    </comment>
    <comment ref="E25" authorId="1" shapeId="0">
      <text>
        <r>
          <rPr>
            <b/>
            <sz val="9"/>
            <color indexed="81"/>
            <rFont val="新細明體"/>
            <family val="1"/>
            <charset val="136"/>
          </rPr>
          <t>user:</t>
        </r>
        <r>
          <rPr>
            <sz val="9"/>
            <color indexed="81"/>
            <rFont val="新細明體"/>
            <family val="1"/>
            <charset val="136"/>
          </rPr>
          <t xml:space="preserve">
12個月平均</t>
        </r>
      </text>
    </comment>
  </commentList>
</comments>
</file>

<file path=xl/comments4.xml><?xml version="1.0" encoding="utf-8"?>
<comments xmlns="http://schemas.openxmlformats.org/spreadsheetml/2006/main">
  <authors>
    <author>icegreen</author>
    <author>user</author>
  </authors>
  <commentList>
    <comment ref="B3" authorId="0" shapeId="0">
      <text>
        <r>
          <rPr>
            <b/>
            <sz val="9"/>
            <color indexed="81"/>
            <rFont val="Tahoma"/>
            <family val="2"/>
          </rPr>
          <t>icegreen: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公務統計報表-噪音及振動管制-一般地區環境音量監測不合格情形</t>
        </r>
      </text>
    </comment>
    <comment ref="A31" authorId="1" shapeId="0">
      <text>
        <r>
          <rPr>
            <b/>
            <sz val="9"/>
            <color indexed="81"/>
            <rFont val="新細明體"/>
            <family val="1"/>
            <charset val="136"/>
          </rPr>
          <t>行政院環境保護網站─環保統計資料庫─公務統計報表查詢─噪音及振動保護─ 一般地區環境音量監測不合格情形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A46" authorId="0" shapeId="0">
      <text>
        <r>
          <rPr>
            <b/>
            <sz val="9"/>
            <color indexed="81"/>
            <rFont val="新細明體"/>
            <family val="1"/>
            <charset val="136"/>
          </rPr>
          <t>行政院環境保護網站─環保統計資料庫─公務統計報表查詢─噪音及振動管制─ 道路交通音量監測不合格情形</t>
        </r>
      </text>
    </comment>
  </commentList>
</comments>
</file>

<file path=xl/comments6.xml><?xml version="1.0" encoding="utf-8"?>
<comments xmlns="http://schemas.openxmlformats.org/spreadsheetml/2006/main">
  <authors>
    <author>user</author>
  </authors>
  <commentList>
    <comment ref="D8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1/39</t>
        </r>
      </text>
    </comment>
    <comment ref="H8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1/13</t>
        </r>
      </text>
    </comment>
    <comment ref="G27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1/13</t>
        </r>
      </text>
    </comment>
    <comment ref="A41" authorId="0" shapeId="0">
      <text>
        <r>
          <rPr>
            <b/>
            <sz val="9"/>
            <color indexed="81"/>
            <rFont val="新細明體"/>
            <family val="1"/>
            <charset val="136"/>
          </rPr>
          <t>行政院環境保護網站─環保統計資料庫─公務統計報表查詢─噪音及振動管制─ 道路交通音量監測不合格情形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G24" authorId="0" shapeId="0">
      <text>
        <r>
          <rPr>
            <sz val="9"/>
            <color indexed="81"/>
            <rFont val="細明體"/>
            <family val="3"/>
            <charset val="136"/>
          </rPr>
          <t>本月檢舉案件較多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82" authorId="0" shapeId="0">
      <text>
        <r>
          <rPr>
            <b/>
            <sz val="9"/>
            <color indexed="81"/>
            <rFont val="新細明體"/>
            <family val="1"/>
            <charset val="136"/>
          </rPr>
          <t>行政院環境保護網站─環保統計資料庫─公務統計報表查詢─公害陳情、糾紛及稽查統計----公害陳請受害案件</t>
        </r>
      </text>
    </comment>
  </commentList>
</comments>
</file>

<file path=xl/comments8.xml><?xml version="1.0" encoding="utf-8"?>
<comments xmlns="http://schemas.openxmlformats.org/spreadsheetml/2006/main">
  <authors>
    <author>icegreen</author>
    <author>user</author>
  </authors>
  <commentList>
    <comment ref="A33" authorId="0" shapeId="0">
      <text>
        <r>
          <rPr>
            <b/>
            <sz val="9"/>
            <color indexed="81"/>
            <rFont val="Tahoma"/>
            <family val="2"/>
          </rPr>
          <t>icegreen: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環保統計查詢網-公害陳情、糾紛及稽查統計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各環保局環保稽查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細明體"/>
            <family val="3"/>
            <charset val="136"/>
          </rPr>
          <t>查核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細明體"/>
            <family val="3"/>
            <charset val="136"/>
          </rPr>
          <t>概況</t>
        </r>
        <r>
          <rPr>
            <sz val="9"/>
            <color indexed="81"/>
            <rFont val="Tahoma"/>
            <family val="2"/>
          </rPr>
          <t xml:space="preserve"> </t>
        </r>
      </text>
    </comment>
    <comment ref="A40" authorId="1" shapeId="0">
      <text>
        <r>
          <rPr>
            <b/>
            <sz val="9"/>
            <color indexed="81"/>
            <rFont val="新細明體"/>
            <family val="1"/>
            <charset val="136"/>
          </rPr>
          <t>行政院環境保護網站─環保統計資料庫─公務統計報表查詢─公害陳情、糾紛及稽查統計─各環保局環保稽查(查核)概況</t>
        </r>
      </text>
    </comment>
    <comment ref="R40" authorId="1" shapeId="0">
      <text>
        <r>
          <rPr>
            <b/>
            <sz val="9"/>
            <color indexed="81"/>
            <rFont val="新細明體"/>
            <family val="1"/>
            <charset val="136"/>
          </rPr>
          <t>行政院環境保護網站─環保統計資料庫─公務統計報表查詢─公害陳情、糾紛及稽查統計─各環保局環保稽查(查核)概況</t>
        </r>
      </text>
    </comment>
    <comment ref="AI40" authorId="1" shapeId="0">
      <text>
        <r>
          <rPr>
            <b/>
            <sz val="9"/>
            <color indexed="81"/>
            <rFont val="新細明體"/>
            <family val="1"/>
            <charset val="136"/>
          </rPr>
          <t>行政院環境保護網站─環保統計資料庫─公務統計報表查詢─公害陳情、糾紛及稽查統計─各環保局環保稽查(查核)概況</t>
        </r>
      </text>
    </comment>
  </commentList>
</comments>
</file>

<file path=xl/comments9.xml><?xml version="1.0" encoding="utf-8"?>
<comments xmlns="http://schemas.openxmlformats.org/spreadsheetml/2006/main">
  <authors>
    <author>user</author>
  </authors>
  <commentList>
    <comment ref="A35" authorId="0" shapeId="0">
      <text>
        <r>
          <rPr>
            <b/>
            <sz val="9"/>
            <color indexed="81"/>
            <rFont val="新細明體"/>
            <family val="1"/>
            <charset val="136"/>
          </rPr>
          <t>行政院環境保護網站─環保統計資料庫─公務統計報表查詢─廢棄物管理及土壤汙染防治─執行機關水肥清運處理狀況</t>
        </r>
      </text>
    </comment>
  </commentList>
</comments>
</file>

<file path=xl/sharedStrings.xml><?xml version="1.0" encoding="utf-8"?>
<sst xmlns="http://schemas.openxmlformats.org/spreadsheetml/2006/main" count="1050" uniqueCount="357">
  <si>
    <t>民國八十一年 1992</t>
  </si>
  <si>
    <t>民國八十二年 1993</t>
  </si>
  <si>
    <t>民國八十三年 1994</t>
  </si>
  <si>
    <t>Table 10-1. Collection and Disposal of Municipal Solid Waste</t>
    <phoneticPr fontId="1" type="noConversion"/>
  </si>
  <si>
    <t>資料來源：行政院環境保護署。</t>
    <phoneticPr fontId="1" type="noConversion"/>
  </si>
  <si>
    <t>民國84年 1995</t>
    <phoneticPr fontId="1" type="noConversion"/>
  </si>
  <si>
    <t>民國85年 1996</t>
    <phoneticPr fontId="1" type="noConversion"/>
  </si>
  <si>
    <t>民國86年 1997</t>
    <phoneticPr fontId="1" type="noConversion"/>
  </si>
  <si>
    <t>民國87年 1998</t>
    <phoneticPr fontId="1" type="noConversion"/>
  </si>
  <si>
    <t>按 清 運 目 的 地 分
By Destination</t>
    <phoneticPr fontId="2" type="noConversion"/>
  </si>
  <si>
    <t>環保單位自行清運
Environmental Protection Agencies</t>
    <phoneticPr fontId="1" type="noConversion"/>
  </si>
  <si>
    <t>公私處所自行或委託清運
Other Locations</t>
    <phoneticPr fontId="1" type="noConversion"/>
  </si>
  <si>
    <t>其他
Others</t>
    <phoneticPr fontId="2" type="noConversion"/>
  </si>
  <si>
    <t>堆肥場等用作肥料之處理廠
Compost Treatment Plants</t>
    <phoneticPr fontId="2" type="noConversion"/>
  </si>
  <si>
    <t>總計
Grand Total</t>
    <phoneticPr fontId="2" type="noConversion"/>
  </si>
  <si>
    <t>污水處理廠
Sewage Treatment Plants</t>
    <phoneticPr fontId="2" type="noConversion"/>
  </si>
  <si>
    <t>垃圾掩埋場之滲出水處理廠
Landfill  Treatment Plants</t>
    <phoneticPr fontId="2" type="noConversion"/>
  </si>
  <si>
    <t>民國100年   2011</t>
    <phoneticPr fontId="1" type="noConversion"/>
  </si>
  <si>
    <t>水肥處
理廠
Night Solid Treatment Plants</t>
    <phoneticPr fontId="2" type="noConversion"/>
  </si>
  <si>
    <t>1　月 Jan.</t>
    <phoneticPr fontId="2" type="noConversion"/>
  </si>
  <si>
    <t>2　月 Feb.</t>
    <phoneticPr fontId="2" type="noConversion"/>
  </si>
  <si>
    <t>3　月 Mar.</t>
    <phoneticPr fontId="2" type="noConversion"/>
  </si>
  <si>
    <t>4　月 Apr.</t>
    <phoneticPr fontId="2" type="noConversion"/>
  </si>
  <si>
    <t>5　月 May.</t>
    <phoneticPr fontId="2" type="noConversion"/>
  </si>
  <si>
    <t>6　月 Jun.</t>
    <phoneticPr fontId="2" type="noConversion"/>
  </si>
  <si>
    <t>7　月 Jul.</t>
    <phoneticPr fontId="2" type="noConversion"/>
  </si>
  <si>
    <t>8　月 Aug.</t>
    <phoneticPr fontId="2" type="noConversion"/>
  </si>
  <si>
    <t>9　月 Sep.</t>
    <phoneticPr fontId="2" type="noConversion"/>
  </si>
  <si>
    <t>Source：Environmental Protection Administration.</t>
    <phoneticPr fontId="1" type="noConversion"/>
  </si>
  <si>
    <t>水      肥      清      運      總      量      (    公    噸    )  Night Solid (M.T)</t>
    <phoneticPr fontId="2" type="noConversion"/>
  </si>
  <si>
    <t>總計
Grand Total</t>
    <phoneticPr fontId="1" type="noConversion"/>
  </si>
  <si>
    <t>民國101年   2012</t>
    <phoneticPr fontId="1" type="noConversion"/>
  </si>
  <si>
    <t xml:space="preserve"> 人工測站 
Manual Operation Monitoring Stations</t>
    <phoneticPr fontId="1" type="noConversion"/>
  </si>
  <si>
    <t>自動測站 
Auto-monitoring Stations</t>
    <phoneticPr fontId="1" type="noConversion"/>
  </si>
  <si>
    <r>
      <t>民國100年 2011</t>
    </r>
    <r>
      <rPr>
        <sz val="12"/>
        <rFont val="新細明體"/>
        <family val="1"/>
        <charset val="136"/>
      </rPr>
      <t/>
    </r>
    <phoneticPr fontId="1" type="noConversion"/>
  </si>
  <si>
    <r>
      <t>民國101年 2012</t>
    </r>
    <r>
      <rPr>
        <sz val="12"/>
        <rFont val="新細明體"/>
        <family val="1"/>
        <charset val="136"/>
      </rPr>
      <t/>
    </r>
    <phoneticPr fontId="1" type="noConversion"/>
  </si>
  <si>
    <t>10  月 Oct.</t>
    <phoneticPr fontId="2" type="noConversion"/>
  </si>
  <si>
    <t>11  月 Nov.</t>
    <phoneticPr fontId="2" type="noConversion"/>
  </si>
  <si>
    <t>12  月 Dec.</t>
    <phoneticPr fontId="2" type="noConversion"/>
  </si>
  <si>
    <t>-</t>
    <phoneticPr fontId="1" type="noConversion"/>
  </si>
  <si>
    <t xml:space="preserve">平均每人每日垃圾清運量（公斤）
Volume of Waste Clearance Per Capita Per Day
(Kg)
</t>
    <phoneticPr fontId="1" type="noConversion"/>
  </si>
  <si>
    <t>按處理方式分</t>
    <phoneticPr fontId="1" type="noConversion"/>
  </si>
  <si>
    <t>垃圾清運Garbage Clearance</t>
    <phoneticPr fontId="1" type="noConversion"/>
  </si>
  <si>
    <t>其他
Others</t>
    <phoneticPr fontId="1" type="noConversion"/>
  </si>
  <si>
    <t>環保單位回收
Environmental Protection Agencies</t>
    <phoneticPr fontId="1" type="noConversion"/>
  </si>
  <si>
    <t>巨大垃圾衛生掩埋
Bulk Waste Sanitary Landfill</t>
    <phoneticPr fontId="1" type="noConversion"/>
  </si>
  <si>
    <t>資料來源：行政院環境保護署。</t>
  </si>
  <si>
    <t>Source:Environmental Protection Administration.</t>
  </si>
  <si>
    <t>年別
Year</t>
    <phoneticPr fontId="1" type="noConversion"/>
  </si>
  <si>
    <t>表10-7.水肥清運處理概況
Table 10-7. Collection and Disposal of Night Solid</t>
    <phoneticPr fontId="1" type="noConversion"/>
  </si>
  <si>
    <t>資源回收</t>
    <phoneticPr fontId="1" type="noConversion"/>
  </si>
  <si>
    <t>民國99年    2010</t>
    <phoneticPr fontId="1" type="noConversion"/>
  </si>
  <si>
    <t>民國98年    2009</t>
    <phoneticPr fontId="1" type="noConversion"/>
  </si>
  <si>
    <t>民國97年    2008</t>
    <phoneticPr fontId="1" type="noConversion"/>
  </si>
  <si>
    <t>民國96年    2007</t>
    <phoneticPr fontId="1" type="noConversion"/>
  </si>
  <si>
    <t>民國97年  2008</t>
    <phoneticPr fontId="1" type="noConversion"/>
  </si>
  <si>
    <t>民國96年  2007</t>
    <phoneticPr fontId="1" type="noConversion"/>
  </si>
  <si>
    <r>
      <t>民國99年  2010</t>
    </r>
    <r>
      <rPr>
        <sz val="12"/>
        <rFont val="新細明體"/>
        <family val="1"/>
        <charset val="136"/>
      </rPr>
      <t/>
    </r>
    <phoneticPr fontId="1" type="noConversion"/>
  </si>
  <si>
    <r>
      <t>民國98年  2009</t>
    </r>
    <r>
      <rPr>
        <sz val="12"/>
        <rFont val="新細明體"/>
        <family val="1"/>
        <charset val="136"/>
      </rPr>
      <t/>
    </r>
    <phoneticPr fontId="1" type="noConversion"/>
  </si>
  <si>
    <t>by Implementing Agencies (Tons)</t>
    <phoneticPr fontId="1" type="noConversion"/>
  </si>
  <si>
    <t xml:space="preserve"> Recycling Channels</t>
    <phoneticPr fontId="1" type="noConversion"/>
  </si>
  <si>
    <t>表10-1.垃圾清運處理概況</t>
    <phoneticPr fontId="1" type="noConversion"/>
  </si>
  <si>
    <t>表10-1.垃圾清運處理概況(續完)</t>
    <phoneticPr fontId="1" type="noConversion"/>
  </si>
  <si>
    <t>表10-4.道路交通音量監測不合格情形</t>
    <phoneticPr fontId="1" type="noConversion"/>
  </si>
  <si>
    <t xml:space="preserve"> Table 10-4. Traffic Noise Monitoring Stations by Over-standard Time Frames</t>
    <phoneticPr fontId="1" type="noConversion"/>
  </si>
  <si>
    <t>年別
 Year</t>
    <phoneticPr fontId="1" type="noConversion"/>
  </si>
  <si>
    <t>按</t>
    <phoneticPr fontId="1" type="noConversion"/>
  </si>
  <si>
    <t xml:space="preserve">時段分 </t>
  </si>
  <si>
    <t>By Time Frames</t>
    <phoneticPr fontId="1" type="noConversion"/>
  </si>
  <si>
    <t>早(5~7時)</t>
    <phoneticPr fontId="2" type="noConversion"/>
  </si>
  <si>
    <t>Morning (AM5~AM7)</t>
    <phoneticPr fontId="1" type="noConversion"/>
  </si>
  <si>
    <t>日間(7~20時)Day (AM7~PM8)</t>
    <phoneticPr fontId="2" type="noConversion"/>
  </si>
  <si>
    <t>晚間(20~22時) Evening(PM8~PM10)</t>
    <phoneticPr fontId="2" type="noConversion"/>
  </si>
  <si>
    <t>不合格率
Rate of Over- standard Frames</t>
    <phoneticPr fontId="1" type="noConversion"/>
  </si>
  <si>
    <t>民國96年     2007</t>
    <phoneticPr fontId="1" type="noConversion"/>
  </si>
  <si>
    <t>民國97年     2008</t>
    <phoneticPr fontId="1" type="noConversion"/>
  </si>
  <si>
    <t>民國98年     2009</t>
    <phoneticPr fontId="1" type="noConversion"/>
  </si>
  <si>
    <t>民國99年     2010</t>
    <phoneticPr fontId="1" type="noConversion"/>
  </si>
  <si>
    <t>年別 Year</t>
  </si>
  <si>
    <t>按管制區分</t>
    <phoneticPr fontId="1" type="noConversion"/>
  </si>
  <si>
    <t xml:space="preserve"> By Control Area</t>
  </si>
  <si>
    <t>夜間(22~5時) Night(PM10~AM5)</t>
    <phoneticPr fontId="2" type="noConversion"/>
  </si>
  <si>
    <t>第一類管制區 Control Area Ⅰ</t>
    <phoneticPr fontId="1" type="noConversion"/>
  </si>
  <si>
    <t>第二類管制區 Control Area Ⅱ</t>
  </si>
  <si>
    <t>第三類管制區 Control Area Ⅲ</t>
  </si>
  <si>
    <t>第四類管制區 Control Area Ⅳ</t>
  </si>
  <si>
    <t xml:space="preserve"> Source:Environmental Protection Administration.</t>
    <phoneticPr fontId="1" type="noConversion"/>
  </si>
  <si>
    <t>說明：1.時段別自99年（含）起變更為日間、晚間及夜間等三個時段，且不同管制區前開三時段定義不同。</t>
    <phoneticPr fontId="1" type="noConversion"/>
  </si>
  <si>
    <t xml:space="preserve">           2.第一類管制：指居住環境亟需安寧之地區。</t>
    <phoneticPr fontId="1" type="noConversion"/>
  </si>
  <si>
    <t xml:space="preserve">           3.第二類管制：指供住宅使用為主且需要安寧之地區。</t>
    <phoneticPr fontId="1" type="noConversion"/>
  </si>
  <si>
    <t xml:space="preserve">           4.第三類管制：指供工業、商業及住宅使用且需維護其住宅安寧之地區。</t>
    <phoneticPr fontId="1" type="noConversion"/>
  </si>
  <si>
    <t xml:space="preserve">           5.第四類管制：指供工業使用為主且需防止嚴重噪音影響附近住宅安寧之地區。</t>
    <phoneticPr fontId="1" type="noConversion"/>
  </si>
  <si>
    <t>表10-5.公害陳情受理案件</t>
    <phoneticPr fontId="1" type="noConversion"/>
  </si>
  <si>
    <t xml:space="preserve"> Table 10-5. Public Nuisance Petition Cases</t>
    <phoneticPr fontId="1" type="noConversion"/>
  </si>
  <si>
    <t>單位：件</t>
  </si>
  <si>
    <t/>
  </si>
  <si>
    <t xml:space="preserve"> Unit：Cases</t>
    <phoneticPr fontId="1" type="noConversion"/>
  </si>
  <si>
    <t>年及月別</t>
    <phoneticPr fontId="1" type="noConversion"/>
  </si>
  <si>
    <t>合計</t>
    <phoneticPr fontId="1" type="noConversion"/>
  </si>
  <si>
    <t>空氣污染(不含異味污染物)</t>
    <phoneticPr fontId="1" type="noConversion"/>
  </si>
  <si>
    <t>異味污染物</t>
    <phoneticPr fontId="1" type="noConversion"/>
  </si>
  <si>
    <t xml:space="preserve">噪音 </t>
    <phoneticPr fontId="1" type="noConversion"/>
  </si>
  <si>
    <t xml:space="preserve">水污染 </t>
    <phoneticPr fontId="1" type="noConversion"/>
  </si>
  <si>
    <t xml:space="preserve">廢棄物 </t>
    <phoneticPr fontId="1" type="noConversion"/>
  </si>
  <si>
    <t xml:space="preserve">振動 </t>
    <phoneticPr fontId="1" type="noConversion"/>
  </si>
  <si>
    <t xml:space="preserve">環境衛生 </t>
    <phoneticPr fontId="1" type="noConversion"/>
  </si>
  <si>
    <t xml:space="preserve">其他 </t>
    <phoneticPr fontId="1" type="noConversion"/>
  </si>
  <si>
    <t>Year &amp; Month</t>
    <phoneticPr fontId="1" type="noConversion"/>
  </si>
  <si>
    <t>Air Pollution(Excluding Unusual Smell Pollutant)</t>
    <phoneticPr fontId="1" type="noConversion"/>
  </si>
  <si>
    <t>Unusual Smell Pollutant</t>
    <phoneticPr fontId="1" type="noConversion"/>
  </si>
  <si>
    <t>Noise</t>
  </si>
  <si>
    <t>Water Pollution</t>
    <phoneticPr fontId="1" type="noConversion"/>
  </si>
  <si>
    <t>Solid Waste</t>
  </si>
  <si>
    <t>Vibration</t>
    <phoneticPr fontId="1" type="noConversion"/>
  </si>
  <si>
    <t>Environmental Sanitation</t>
    <phoneticPr fontId="1" type="noConversion"/>
  </si>
  <si>
    <t>Others</t>
  </si>
  <si>
    <t>民國100年    2011</t>
    <phoneticPr fontId="1" type="noConversion"/>
  </si>
  <si>
    <t>民國101年    2012</t>
    <phoneticPr fontId="1" type="noConversion"/>
  </si>
  <si>
    <t>表10-6.環保稽查(查核)概況</t>
    <phoneticPr fontId="1" type="noConversion"/>
  </si>
  <si>
    <t>Table 10-6. Pollution Inspection and Administrative Penalty</t>
    <phoneticPr fontId="1" type="noConversion"/>
  </si>
  <si>
    <t>表10-6.環保稽查(查核)概況(續1)</t>
    <phoneticPr fontId="1" type="noConversion"/>
  </si>
  <si>
    <t>Table 10-6. Pollution Inspection and Administrative Penalty(Cont. 1)</t>
    <phoneticPr fontId="1" type="noConversion"/>
  </si>
  <si>
    <t>表10-6.環保稽查(查核)概況(續完)</t>
    <phoneticPr fontId="1" type="noConversion"/>
  </si>
  <si>
    <t>Table 10-6. Pollution Inspection and Administrative Penalty(Cont. End)</t>
    <phoneticPr fontId="1" type="noConversion"/>
  </si>
  <si>
    <t>單位：次、新臺幣千元</t>
    <phoneticPr fontId="1" type="noConversion"/>
  </si>
  <si>
    <t>Unit: Times, NT$1,000</t>
  </si>
  <si>
    <t>Unit: Times, NT$1,000</t>
    <phoneticPr fontId="1" type="noConversion"/>
  </si>
  <si>
    <t>年別</t>
    <phoneticPr fontId="1" type="noConversion"/>
  </si>
  <si>
    <t>水污染
Water Pollution</t>
    <phoneticPr fontId="1" type="noConversion"/>
  </si>
  <si>
    <t>空氣污染
Air Pollution</t>
    <phoneticPr fontId="1" type="noConversion"/>
  </si>
  <si>
    <t>噪音
Noise Pollution</t>
    <phoneticPr fontId="1" type="noConversion"/>
  </si>
  <si>
    <t>毒性化學物質
Toxic Chemical Substances</t>
    <phoneticPr fontId="1" type="noConversion"/>
  </si>
  <si>
    <t>環境用藥
Environmental Agents</t>
    <phoneticPr fontId="1" type="noConversion"/>
  </si>
  <si>
    <t>飲用水
Drinking Water Pollution</t>
    <phoneticPr fontId="1" type="noConversion"/>
  </si>
  <si>
    <t>環境影響評估
Environmental Impact Assessment</t>
    <phoneticPr fontId="1" type="noConversion"/>
  </si>
  <si>
    <t>土壤及地下水污染
Soil and Groundwater Pollution</t>
    <phoneticPr fontId="1" type="noConversion"/>
  </si>
  <si>
    <t>海洋污染
Ocean Pollution</t>
    <phoneticPr fontId="1" type="noConversion"/>
  </si>
  <si>
    <t>年底稽查(查核)人力(人)
Manpower for Inspection, End of Year(Persons)</t>
    <phoneticPr fontId="1" type="noConversion"/>
  </si>
  <si>
    <t xml:space="preserve">稽查次數
No. of
Inspections
</t>
    <phoneticPr fontId="1" type="noConversion"/>
  </si>
  <si>
    <t>罰鍰次數
No. of
Penalties</t>
    <phoneticPr fontId="1" type="noConversion"/>
  </si>
  <si>
    <t>罰鍰金額
Amount of Fines</t>
    <phoneticPr fontId="1" type="noConversion"/>
  </si>
  <si>
    <t>實收罰鍰
Fines Paid</t>
    <phoneticPr fontId="1" type="noConversion"/>
  </si>
  <si>
    <t>環保局人力
EPBs</t>
    <phoneticPr fontId="1" type="noConversion"/>
  </si>
  <si>
    <t>委外協辦人力
Contractors</t>
    <phoneticPr fontId="1" type="noConversion"/>
  </si>
  <si>
    <t>Year</t>
    <phoneticPr fontId="1" type="noConversion"/>
  </si>
  <si>
    <t>-</t>
  </si>
  <si>
    <t>按時段分 By Time Frames</t>
    <phoneticPr fontId="1" type="noConversion"/>
  </si>
  <si>
    <t>Total</t>
    <phoneticPr fontId="1" type="noConversion"/>
  </si>
  <si>
    <t xml:space="preserve">執行機關垃圾產生量（公噸）Volume of Garbage Generated                                                                                                     </t>
    <phoneticPr fontId="1" type="noConversion"/>
  </si>
  <si>
    <t xml:space="preserve">垃圾妥善處理率（％）
Garbage Disposal Rate
</t>
    <phoneticPr fontId="1" type="noConversion"/>
  </si>
  <si>
    <t xml:space="preserve">
垃圾回收率
（％）
Waste Recycling Rate
</t>
    <phoneticPr fontId="1" type="noConversion"/>
  </si>
  <si>
    <t>計
Sub-total</t>
    <phoneticPr fontId="1" type="noConversion"/>
  </si>
  <si>
    <t>衛生掩埋
Sanitary Landfill</t>
    <phoneticPr fontId="1" type="noConversion"/>
  </si>
  <si>
    <t xml:space="preserve">計
Sub-total
</t>
    <phoneticPr fontId="1" type="noConversion"/>
  </si>
  <si>
    <t xml:space="preserve">年別
Year
</t>
    <phoneticPr fontId="1" type="noConversion"/>
  </si>
  <si>
    <t>民國98年  2009</t>
    <phoneticPr fontId="1" type="noConversion"/>
  </si>
  <si>
    <t>民國99年  2010</t>
    <phoneticPr fontId="1" type="noConversion"/>
  </si>
  <si>
    <t>民國100年 2011</t>
    <phoneticPr fontId="1" type="noConversion"/>
  </si>
  <si>
    <t>民國101年 2012</t>
    <phoneticPr fontId="1" type="noConversion"/>
  </si>
  <si>
    <t>說明：時段別自99年（含）起變更為日間、晚間及夜間等三個時段，且不同管制區前開三時段定義不同。</t>
    <phoneticPr fontId="1" type="noConversion"/>
  </si>
  <si>
    <t xml:space="preserve">
年        別
Year </t>
    <phoneticPr fontId="2" type="noConversion"/>
  </si>
  <si>
    <t>按 清 運 單 位 分 
By Clearance Units</t>
    <phoneticPr fontId="2" type="noConversion"/>
  </si>
  <si>
    <t>環保單位委託清運
Entrust by EPA</t>
    <phoneticPr fontId="1" type="noConversion"/>
  </si>
  <si>
    <t>表10-2.環境空氣品質</t>
    <phoneticPr fontId="1" type="noConversion"/>
  </si>
  <si>
    <t xml:space="preserve"> Table 10-2. Environmental Air Quality</t>
    <phoneticPr fontId="1" type="noConversion"/>
  </si>
  <si>
    <t>表10-3.一般地區環境音量監測不合格情形</t>
    <phoneticPr fontId="1" type="noConversion"/>
  </si>
  <si>
    <t xml:space="preserve"> Table 10-3.Environmental Noise Monitoring Stations by Over-standard Time Frames</t>
    <phoneticPr fontId="1" type="noConversion"/>
  </si>
  <si>
    <t xml:space="preserve">年別
Year
</t>
    <phoneticPr fontId="1" type="noConversion"/>
  </si>
  <si>
    <t xml:space="preserve">年底監測站數（站）
No. of Monitoring Stations, End of Year
( Stations )
</t>
    <phoneticPr fontId="1" type="noConversion"/>
  </si>
  <si>
    <t>總計
Grand Total</t>
    <phoneticPr fontId="1" type="noConversion"/>
  </si>
  <si>
    <t>按時段分
By Time Frames</t>
    <phoneticPr fontId="1" type="noConversion"/>
  </si>
  <si>
    <t>日間      Day</t>
    <phoneticPr fontId="1" type="noConversion"/>
  </si>
  <si>
    <t>晚間Evening</t>
    <phoneticPr fontId="1" type="noConversion"/>
  </si>
  <si>
    <t>夜間Night</t>
    <phoneticPr fontId="1" type="noConversion"/>
  </si>
  <si>
    <t>不合格時段數
No. of Over- standard Frames</t>
    <phoneticPr fontId="1" type="noConversion"/>
  </si>
  <si>
    <t>不合格率（％）
Rate of Over- standard Frames</t>
    <phoneticPr fontId="1" type="noConversion"/>
  </si>
  <si>
    <t>民國96年  2007</t>
    <phoneticPr fontId="1" type="noConversion"/>
  </si>
  <si>
    <t>-</t>
    <phoneticPr fontId="1" type="noConversion"/>
  </si>
  <si>
    <t>民國102年   2013</t>
    <phoneticPr fontId="1" type="noConversion"/>
  </si>
  <si>
    <r>
      <t>民國102年 2013</t>
    </r>
    <r>
      <rPr>
        <sz val="12"/>
        <rFont val="新細明體"/>
        <family val="1"/>
        <charset val="136"/>
      </rPr>
      <t/>
    </r>
    <phoneticPr fontId="1" type="noConversion"/>
  </si>
  <si>
    <t>民國102年 2013</t>
    <phoneticPr fontId="1" type="noConversion"/>
  </si>
  <si>
    <t>民國101年    2012</t>
  </si>
  <si>
    <t>民國102年    2013</t>
    <phoneticPr fontId="1" type="noConversion"/>
  </si>
  <si>
    <t>民國102年   2013</t>
    <phoneticPr fontId="1" type="noConversion"/>
  </si>
  <si>
    <t xml:space="preserve">按清運單位或回收管道分By Clearance Units or                                                                                          </t>
    <phoneticPr fontId="1" type="noConversion"/>
  </si>
  <si>
    <t>一般垃圾</t>
    <phoneticPr fontId="1" type="noConversion"/>
  </si>
  <si>
    <r>
      <t xml:space="preserve">臺南縣
</t>
    </r>
    <r>
      <rPr>
        <sz val="10"/>
        <color indexed="10"/>
        <rFont val="Times New Roman"/>
        <family val="1"/>
      </rPr>
      <t xml:space="preserve">Tainan </t>
    </r>
    <r>
      <rPr>
        <sz val="10"/>
        <color indexed="10"/>
        <rFont val="新細明體"/>
        <family val="1"/>
        <charset val="136"/>
      </rPr>
      <t xml:space="preserve">County </t>
    </r>
    <r>
      <rPr>
        <sz val="10"/>
        <color indexed="10"/>
        <rFont val="Times New Roman"/>
        <family val="1"/>
      </rPr>
      <t xml:space="preserve"> </t>
    </r>
    <phoneticPr fontId="1" type="noConversion"/>
  </si>
  <si>
    <r>
      <t>臺</t>
    </r>
    <r>
      <rPr>
        <sz val="10"/>
        <color indexed="10"/>
        <rFont val="新細明體"/>
        <family val="1"/>
        <charset val="136"/>
      </rPr>
      <t xml:space="preserve"> </t>
    </r>
    <r>
      <rPr>
        <sz val="10"/>
        <color indexed="10"/>
        <rFont val="細明體"/>
        <family val="3"/>
        <charset val="136"/>
      </rPr>
      <t>南</t>
    </r>
    <r>
      <rPr>
        <sz val="10"/>
        <color indexed="10"/>
        <rFont val="新細明體"/>
        <family val="1"/>
        <charset val="136"/>
      </rPr>
      <t xml:space="preserve"> </t>
    </r>
    <r>
      <rPr>
        <sz val="10"/>
        <color indexed="10"/>
        <rFont val="細明體"/>
        <family val="3"/>
        <charset val="136"/>
      </rPr>
      <t xml:space="preserve">市
</t>
    </r>
    <r>
      <rPr>
        <sz val="10"/>
        <color indexed="10"/>
        <rFont val="Times New Roman"/>
        <family val="1"/>
      </rPr>
      <t xml:space="preserve">Tainan City </t>
    </r>
    <phoneticPr fontId="1" type="noConversion"/>
  </si>
  <si>
    <t>單位：公噸</t>
    <phoneticPr fontId="1" type="noConversion"/>
  </si>
  <si>
    <t>UNIT:M.T.</t>
    <phoneticPr fontId="1" type="noConversion"/>
  </si>
  <si>
    <t xml:space="preserve">平均每日垃圾清運量
（公斤）
Volume of Waste Clearance Per Day
(Kg)
</t>
    <phoneticPr fontId="1" type="noConversion"/>
  </si>
  <si>
    <t>廢棄物(不含區資料)
Solid Waste Pollution(Districts Excluded)</t>
    <phoneticPr fontId="1" type="noConversion"/>
  </si>
  <si>
    <t>罰鍰金額
Amount of Fines</t>
    <phoneticPr fontId="1" type="noConversion"/>
  </si>
  <si>
    <t>說明:102年1月因有廢棄物不法利得141,855千元，故罰鍰金額較高。</t>
    <phoneticPr fontId="1" type="noConversion"/>
  </si>
  <si>
    <t>民國103年   2014</t>
    <phoneticPr fontId="1" type="noConversion"/>
  </si>
  <si>
    <t>民國103年 2014</t>
    <phoneticPr fontId="1" type="noConversion"/>
  </si>
  <si>
    <t>民國103年    2014</t>
    <phoneticPr fontId="1" type="noConversion"/>
  </si>
  <si>
    <t xml:space="preserve">      Table 10-1. Collection and Disposal of Municipal Solid Waste(Cont. End)</t>
    <phoneticPr fontId="1" type="noConversion"/>
  </si>
  <si>
    <t>資料來源：行政院環境保護署。</t>
    <phoneticPr fontId="1" type="noConversion"/>
  </si>
  <si>
    <t>單位：站、%</t>
    <phoneticPr fontId="1" type="noConversion"/>
  </si>
  <si>
    <t>單位：站、%</t>
    <phoneticPr fontId="2" type="noConversion"/>
  </si>
  <si>
    <t>不合格率
Rate of Over- standard Stations</t>
    <phoneticPr fontId="1" type="noConversion"/>
  </si>
  <si>
    <t>年底監測站數(站)
No. of Monitoring Stations, End of Year (Stations)</t>
    <phoneticPr fontId="1" type="noConversion"/>
  </si>
  <si>
    <t>不合格率（％）
Rate of Over- standard Stations</t>
    <phoneticPr fontId="1" type="noConversion"/>
  </si>
  <si>
    <t>Unit: Stations、Percent</t>
    <phoneticPr fontId="1" type="noConversion"/>
  </si>
  <si>
    <t>說明:因採四捨五入計算，所以總計會有些出入。</t>
    <phoneticPr fontId="1" type="noConversion"/>
  </si>
  <si>
    <t>Source:Environmental Protection Administration.</t>
    <phoneticPr fontId="1" type="noConversion"/>
  </si>
  <si>
    <t>5　月 May</t>
    <phoneticPr fontId="2" type="noConversion"/>
  </si>
  <si>
    <t>執行機關垃圾產生量（公噸）</t>
    <phoneticPr fontId="1" type="noConversion"/>
  </si>
  <si>
    <t>Volume of Garbage Generated by Implementing Agencies (Tons)</t>
    <phoneticPr fontId="1" type="noConversion"/>
  </si>
  <si>
    <t>資料來源：行政院環境保護署。</t>
    <phoneticPr fontId="1" type="noConversion"/>
  </si>
  <si>
    <t>說明：因採四捨五入的關係，資料欄會有些許誤差。</t>
    <phoneticPr fontId="1" type="noConversion"/>
  </si>
  <si>
    <t xml:space="preserve">落塵量
（公噸/平方公里/月）
Dustfall
(Ton/Km²/Month )
</t>
    <phoneticPr fontId="1" type="noConversion"/>
  </si>
  <si>
    <t>粒徑10微米以下之懸浮微粒</t>
  </si>
  <si>
    <t>（PM10）(微克/立方公尺 )</t>
  </si>
  <si>
    <t>Suspended</t>
  </si>
  <si>
    <t>Particulate(PM10 )</t>
  </si>
  <si>
    <t>( μg/m3 )</t>
  </si>
  <si>
    <t>日間</t>
    <phoneticPr fontId="2" type="noConversion"/>
  </si>
  <si>
    <t>Day</t>
    <phoneticPr fontId="1" type="noConversion"/>
  </si>
  <si>
    <t xml:space="preserve">晚間 Evening </t>
    <phoneticPr fontId="2" type="noConversion"/>
  </si>
  <si>
    <t>夜間</t>
    <phoneticPr fontId="1" type="noConversion"/>
  </si>
  <si>
    <t>不合格站數
No. of Over- standard Stations</t>
  </si>
  <si>
    <t>不合格率
Rate of Over- standard Stations</t>
  </si>
  <si>
    <t>Night</t>
    <phoneticPr fontId="2" type="noConversion"/>
  </si>
  <si>
    <t>二氧化硫
(百萬分率)
Sulfur
Dioxide
(ppm)</t>
    <phoneticPr fontId="1" type="noConversion"/>
  </si>
  <si>
    <t xml:space="preserve">一氧化碳
(百萬分率)
Carbon Monoxide
(ppm)
</t>
    <phoneticPr fontId="1" type="noConversion"/>
  </si>
  <si>
    <t xml:space="preserve">二氧化氮
(百萬分率)
Nitrogen Dioxide
(ppm)
</t>
    <phoneticPr fontId="1" type="noConversion"/>
  </si>
  <si>
    <t xml:space="preserve">臭氧
(百萬分率)
Ozone
(ppm)
</t>
    <phoneticPr fontId="1" type="noConversion"/>
  </si>
  <si>
    <t>資料來源：行政院環境保護署。</t>
    <phoneticPr fontId="1" type="noConversion"/>
  </si>
  <si>
    <t>不合格站數
No. of Over- standard Stations</t>
    <phoneticPr fontId="1" type="noConversion"/>
  </si>
  <si>
    <t>民國104年   2015</t>
    <phoneticPr fontId="1" type="noConversion"/>
  </si>
  <si>
    <t>民國104年 2015</t>
    <phoneticPr fontId="1" type="noConversion"/>
  </si>
  <si>
    <t>民國104年    2015</t>
    <phoneticPr fontId="1" type="noConversion"/>
  </si>
  <si>
    <t>民國103年    2015</t>
  </si>
  <si>
    <t>民國103年    2016</t>
  </si>
  <si>
    <t>民國103年    2017</t>
  </si>
  <si>
    <t>民國103年    2018</t>
  </si>
  <si>
    <t>民國103年    2019</t>
  </si>
  <si>
    <t>民國103年    2020</t>
  </si>
  <si>
    <t>民國103年    2021</t>
  </si>
  <si>
    <t>民國103年    2022</t>
  </si>
  <si>
    <t>民國103年    2023</t>
  </si>
  <si>
    <t>民國103年    2024</t>
  </si>
  <si>
    <t>民國103年    2025</t>
  </si>
  <si>
    <t>民國103年    2026</t>
  </si>
  <si>
    <t>民國105年    2016</t>
    <phoneticPr fontId="1" type="noConversion"/>
  </si>
  <si>
    <t>民國105年   2016</t>
    <phoneticPr fontId="1" type="noConversion"/>
  </si>
  <si>
    <t>民國105年 2016</t>
    <phoneticPr fontId="1" type="noConversion"/>
  </si>
  <si>
    <t>表10-1.垃圾清運處理概況(續1)</t>
    <phoneticPr fontId="1" type="noConversion"/>
  </si>
  <si>
    <t>年別
Year</t>
    <phoneticPr fontId="1" type="noConversion"/>
  </si>
  <si>
    <t>回 收 再 利 用</t>
    <phoneticPr fontId="1" type="noConversion"/>
  </si>
  <si>
    <t>垃圾回收率(％)－按項目分</t>
    <phoneticPr fontId="1" type="noConversion"/>
  </si>
  <si>
    <t>Source:Environmental Protection Administration.</t>
    <phoneticPr fontId="1" type="noConversion"/>
  </si>
  <si>
    <t>表10-1.垃圾清運處理概況(續2)</t>
    <phoneticPr fontId="1" type="noConversion"/>
  </si>
  <si>
    <t>Table 10-1. Collection and Disposal of Municipal Solid Waste(Cont. 2)</t>
    <phoneticPr fontId="1" type="noConversion"/>
  </si>
  <si>
    <t>總計
Grand Total</t>
    <phoneticPr fontId="1" type="noConversion"/>
  </si>
  <si>
    <t>General Wastes</t>
    <phoneticPr fontId="1" type="noConversion"/>
  </si>
  <si>
    <t>巨大垃圾Bulk Wastes</t>
    <phoneticPr fontId="1" type="noConversion"/>
  </si>
  <si>
    <t xml:space="preserve">資源垃圾
Garbage Recycled
</t>
    <phoneticPr fontId="1" type="noConversion"/>
  </si>
  <si>
    <t>廚餘回收Food Wastes Recycled</t>
    <phoneticPr fontId="1" type="noConversion"/>
  </si>
  <si>
    <t xml:space="preserve">廚餘
Food Wastes
</t>
    <phoneticPr fontId="1" type="noConversion"/>
  </si>
  <si>
    <t xml:space="preserve">巨大垃圾
Bulk Wastes
</t>
    <phoneticPr fontId="1" type="noConversion"/>
  </si>
  <si>
    <t xml:space="preserve">一般垃圾
General Wastes
</t>
    <phoneticPr fontId="1" type="noConversion"/>
  </si>
  <si>
    <t xml:space="preserve">按清運單位或回收管道分
By Clearance Units or Recycling Channels </t>
    <phoneticPr fontId="1" type="noConversion"/>
  </si>
  <si>
    <t>按清運單位分  By Clearance Units</t>
    <phoneticPr fontId="1" type="noConversion"/>
  </si>
  <si>
    <t xml:space="preserve">公私處所
自行或委託清運
Other Locations
</t>
    <phoneticPr fontId="1" type="noConversion"/>
  </si>
  <si>
    <t>Per Disposal Method</t>
    <phoneticPr fontId="1" type="noConversion"/>
  </si>
  <si>
    <t xml:space="preserve">廚　餘
(％)
Food Waste 
(Rate)
</t>
    <phoneticPr fontId="1" type="noConversion"/>
  </si>
  <si>
    <t>其　他
Others</t>
    <phoneticPr fontId="1" type="noConversion"/>
  </si>
  <si>
    <t xml:space="preserve">巨大垃圾衛生掩埋
Bulk Waste
Sanitary
Landfill
</t>
    <phoneticPr fontId="1" type="noConversion"/>
  </si>
  <si>
    <t>衛生掩埋
Sanitary
Landfill</t>
    <phoneticPr fontId="1" type="noConversion"/>
  </si>
  <si>
    <t>焚化
Incineration</t>
    <phoneticPr fontId="1" type="noConversion"/>
  </si>
  <si>
    <t>巨大垃圾焚化
Bulk Waste Incineration</t>
    <phoneticPr fontId="1" type="noConversion"/>
  </si>
  <si>
    <t xml:space="preserve">其　他
Others
</t>
    <phoneticPr fontId="1" type="noConversion"/>
  </si>
  <si>
    <t xml:space="preserve">養　豬
Pig Feed
</t>
    <phoneticPr fontId="1" type="noConversion"/>
  </si>
  <si>
    <t xml:space="preserve">堆　肥
Composting
</t>
    <phoneticPr fontId="1" type="noConversion"/>
  </si>
  <si>
    <t>廚餘回收Food Wastes Recycled</t>
    <phoneticPr fontId="1" type="noConversion"/>
  </si>
  <si>
    <t>廚　　餘   Food Wastes</t>
    <phoneticPr fontId="1" type="noConversion"/>
  </si>
  <si>
    <t>巨大垃圾回收再利用
Bulk Waste Recycling and Reuse</t>
    <phoneticPr fontId="1" type="noConversion"/>
  </si>
  <si>
    <t xml:space="preserve">巨大垃圾回收
Bulk Waste Recycling
</t>
    <phoneticPr fontId="1" type="noConversion"/>
  </si>
  <si>
    <t>Garbage Recycled</t>
    <phoneticPr fontId="1" type="noConversion"/>
  </si>
  <si>
    <t xml:space="preserve">資源垃圾
Garbage Recycled
</t>
    <phoneticPr fontId="1" type="noConversion"/>
  </si>
  <si>
    <t>Recycling and Reuse</t>
    <phoneticPr fontId="1" type="noConversion"/>
  </si>
  <si>
    <t>民國105年  2016</t>
    <phoneticPr fontId="1" type="noConversion"/>
  </si>
  <si>
    <t>執行機關垃圾產生量(公噸)</t>
    <phoneticPr fontId="1" type="noConversion"/>
  </si>
  <si>
    <t>執行機關垃圾產生量(公噸)  Volume of Garbage Generated by Implementing Agencies (Tons)</t>
    <phoneticPr fontId="1" type="noConversion"/>
  </si>
  <si>
    <t xml:space="preserve">垃圾妥善處理率(％)
Garbage Disposal (Rate)
</t>
    <phoneticPr fontId="1" type="noConversion"/>
  </si>
  <si>
    <t>按項目別分 By Items</t>
    <phoneticPr fontId="1" type="noConversion"/>
  </si>
  <si>
    <t>說明:本表自105年起停止編報。</t>
    <phoneticPr fontId="1" type="noConversion"/>
  </si>
  <si>
    <t xml:space="preserve">      Table 10-1. Collection and Disposal of Municipal Solid Waste(Cont. 1)</t>
    <phoneticPr fontId="1" type="noConversion"/>
  </si>
  <si>
    <t xml:space="preserve">平均每人每日垃圾清運量
(公斤)
Volume of Waste Clearance Per Capita Per Day
(Kg)
</t>
    <phoneticPr fontId="1" type="noConversion"/>
  </si>
  <si>
    <t>Volume of Garbage Generated by Implementing Agencies (Tons)</t>
    <phoneticPr fontId="1" type="noConversion"/>
  </si>
  <si>
    <t>民國106年  2017</t>
    <phoneticPr fontId="1" type="noConversion"/>
  </si>
  <si>
    <t>民國106年   2017</t>
    <phoneticPr fontId="1" type="noConversion"/>
  </si>
  <si>
    <t>民國106年 2017</t>
    <phoneticPr fontId="1" type="noConversion"/>
  </si>
  <si>
    <t>民國106年    2017</t>
    <phoneticPr fontId="1" type="noConversion"/>
  </si>
  <si>
    <t>12  月 Dec.</t>
  </si>
  <si>
    <t>民國106年 2017</t>
    <phoneticPr fontId="1" type="noConversion"/>
  </si>
  <si>
    <t>...</t>
  </si>
  <si>
    <t>…</t>
    <phoneticPr fontId="1" type="noConversion"/>
  </si>
  <si>
    <t xml:space="preserve">非甲烷碳氫化合物
(百萬分比的碳氫化合物含量)
Non-Methane
Hydrocarbon
(ppmC)
</t>
    <phoneticPr fontId="1" type="noConversion"/>
  </si>
  <si>
    <t xml:space="preserve">粒徑2.5微米以下
之懸浮微粒（PM2.5）
(微克/立方公尺 )
Suspended
Particulate(PM2.5)
( μg/m3 )
</t>
    <phoneticPr fontId="1" type="noConversion"/>
  </si>
  <si>
    <t xml:space="preserve">粒徑10微米以下
之懸浮微粒（PM10）
(微克/立方公尺 )
Suspended
Particulate(PM10 )
( μg/m3 )
</t>
    <phoneticPr fontId="1" type="noConversion"/>
  </si>
  <si>
    <t>民國107年 2018</t>
    <phoneticPr fontId="1" type="noConversion"/>
  </si>
  <si>
    <t>1　月 Jan.</t>
  </si>
  <si>
    <t>2　月 Feb.</t>
  </si>
  <si>
    <t>3　月 Mar.</t>
  </si>
  <si>
    <t>4　月 Apr.</t>
  </si>
  <si>
    <t>5　月 May</t>
  </si>
  <si>
    <t>6　月 Jun.</t>
  </si>
  <si>
    <t>7　月 Jul.</t>
  </si>
  <si>
    <t>8　月 Aug.</t>
  </si>
  <si>
    <t>9　月 Sep.</t>
  </si>
  <si>
    <t>10  月 Oct.</t>
  </si>
  <si>
    <t>11  月 Nov.</t>
  </si>
  <si>
    <t>民國107年    2018</t>
    <phoneticPr fontId="1" type="noConversion"/>
  </si>
  <si>
    <t>民國107年   2018</t>
    <phoneticPr fontId="1" type="noConversion"/>
  </si>
  <si>
    <t>民國107年  2018</t>
    <phoneticPr fontId="1" type="noConversion"/>
  </si>
  <si>
    <r>
      <t>總懸浮微粒（TSP）
（微克/立方公尺）
Total Suspended Particulate
( μg/m</t>
    </r>
    <r>
      <rPr>
        <vertAlign val="superscript"/>
        <sz val="10"/>
        <color indexed="8"/>
        <rFont val="新細明體"/>
        <family val="1"/>
        <charset val="136"/>
      </rPr>
      <t>3</t>
    </r>
    <r>
      <rPr>
        <sz val="10"/>
        <color indexed="8"/>
        <rFont val="新細明體"/>
        <family val="1"/>
        <charset val="136"/>
      </rPr>
      <t xml:space="preserve"> )
</t>
    </r>
    <phoneticPr fontId="1" type="noConversion"/>
  </si>
  <si>
    <r>
      <t>鉛
(微克/立方公尺）
Pb
( μg/m</t>
    </r>
    <r>
      <rPr>
        <vertAlign val="superscript"/>
        <sz val="10"/>
        <color indexed="8"/>
        <rFont val="新細明體"/>
        <family val="1"/>
        <charset val="136"/>
      </rPr>
      <t xml:space="preserve">3 </t>
    </r>
    <r>
      <rPr>
        <sz val="10"/>
        <color indexed="8"/>
        <rFont val="新細明體"/>
        <family val="1"/>
        <charset val="136"/>
      </rPr>
      <t xml:space="preserve">)
</t>
    </r>
    <phoneticPr fontId="1" type="noConversion"/>
  </si>
  <si>
    <t>民國103年    2014</t>
  </si>
  <si>
    <t>民國104年    2015</t>
  </si>
  <si>
    <t>民國105年    2016</t>
  </si>
  <si>
    <t>民國106年    2017</t>
  </si>
  <si>
    <t xml:space="preserve">資源回收
Garbage Recycled
</t>
    <phoneticPr fontId="1" type="noConversion"/>
  </si>
  <si>
    <t xml:space="preserve">堆肥
Composting
</t>
    <phoneticPr fontId="1" type="noConversion"/>
  </si>
  <si>
    <t xml:space="preserve">
養豬
Pig Feed
</t>
    <phoneticPr fontId="1" type="noConversion"/>
  </si>
  <si>
    <t>其他廚餘再利用方式
Others</t>
    <phoneticPr fontId="1" type="noConversion"/>
  </si>
  <si>
    <t xml:space="preserve">
環保單位自行清運
Environmental Protection Agencies
</t>
    <phoneticPr fontId="1" type="noConversion"/>
  </si>
  <si>
    <t>環保單位委託清運
Entrust by EPA</t>
    <phoneticPr fontId="1" type="noConversion"/>
  </si>
  <si>
    <t xml:space="preserve">
公私處所自行或委託清運
Other Locations
</t>
    <phoneticPr fontId="1" type="noConversion"/>
  </si>
  <si>
    <t xml:space="preserve">
計
Sub-total</t>
    <phoneticPr fontId="1" type="noConversion"/>
  </si>
  <si>
    <t xml:space="preserve">
環保單位
自行清運
Environmental Protection Agencies</t>
    <phoneticPr fontId="1" type="noConversion"/>
  </si>
  <si>
    <t xml:space="preserve">
公私處所
自行或委託
清運
Other Locations</t>
    <phoneticPr fontId="1" type="noConversion"/>
  </si>
  <si>
    <t xml:space="preserve">
環保單位
回收
Environmental Protection Agencies</t>
    <phoneticPr fontId="1" type="noConversion"/>
  </si>
  <si>
    <t xml:space="preserve">
社區、學校、機關團體回收
Communities, Schools and Organizations</t>
    <phoneticPr fontId="1" type="noConversion"/>
  </si>
  <si>
    <t xml:space="preserve">
社區、學校、機關
團體回收
Communities, Schools and Organizations</t>
    <phoneticPr fontId="1" type="noConversion"/>
  </si>
  <si>
    <t>環保單位
自行或委託清運
Environmental Protection Agencies or Entrust by EPA</t>
    <phoneticPr fontId="1" type="noConversion"/>
  </si>
  <si>
    <t xml:space="preserve">計
Total
</t>
    <phoneticPr fontId="1" type="noConversion"/>
  </si>
  <si>
    <t xml:space="preserve">總計
Grand Total
</t>
    <phoneticPr fontId="1" type="noConversion"/>
  </si>
  <si>
    <t xml:space="preserve">小　　計
Sub-total
</t>
    <phoneticPr fontId="1" type="noConversion"/>
  </si>
  <si>
    <t>焚　　化
Incinera-tion</t>
    <phoneticPr fontId="1" type="noConversion"/>
  </si>
  <si>
    <t xml:space="preserve">巨大垃圾焚化
Bulk Waste Incinera-tion
</t>
    <phoneticPr fontId="1" type="noConversion"/>
  </si>
  <si>
    <t xml:space="preserve">
平均每人每日垃圾產生量
(公斤)
Volume of Waste Generated Per Capita Per Day
(Kg)
</t>
    <phoneticPr fontId="1" type="noConversion"/>
  </si>
  <si>
    <t xml:space="preserve">巨大垃圾
(％)
Bulk Waste 
(Rate)
</t>
    <phoneticPr fontId="1" type="noConversion"/>
  </si>
  <si>
    <t xml:space="preserve">
資源垃圾
(％)
Garbage Recycled
(Rate) 
</t>
    <phoneticPr fontId="1" type="noConversion"/>
  </si>
  <si>
    <t xml:space="preserve">總計
Total
</t>
    <phoneticPr fontId="1" type="noConversion"/>
  </si>
  <si>
    <t>說明：1. 因採四捨五入的關係，資料欄會有些許誤差。</t>
    <phoneticPr fontId="1" type="noConversion"/>
  </si>
  <si>
    <t>　　　2. 自107年1月起配合廢棄物清理法修訂，一般垃圾產生量之統計範圍納入事業員工生活垃圾。</t>
    <phoneticPr fontId="1" type="noConversion"/>
  </si>
  <si>
    <t>民國108年  2019</t>
    <phoneticPr fontId="1" type="noConversion"/>
  </si>
  <si>
    <t>民國108年 2019</t>
    <phoneticPr fontId="1" type="noConversion"/>
  </si>
  <si>
    <t xml:space="preserve">年底監測站數
（站）
Monitoring Stations, End of Year
( Stations )
</t>
    <phoneticPr fontId="1" type="noConversion"/>
  </si>
  <si>
    <t>民國108年   2019</t>
    <phoneticPr fontId="1" type="noConversion"/>
  </si>
  <si>
    <t xml:space="preserve"> Table 10-4. Traffic Noise Monitoring Stations by Over-standard Time Frames
</t>
    <phoneticPr fontId="1" type="noConversion"/>
  </si>
  <si>
    <t>民國108年    2019</t>
    <phoneticPr fontId="1" type="noConversion"/>
  </si>
  <si>
    <t>資料來源：行政院環境保護署。
說明：1. 粒徑2.5微米以下之懸浮微粒從106年開始才有資料，故105年前以'…'表示。
　　　2. 107年及108年部分月份之總懸浮微粒沒做成分分析，故鉛含量以'…'表示。
           3. 108年民德國中、協進國小、西港區衛生所及新營國小等人工測站，因鄰近地點已有相關測站，逕行裁撤。
           4. 108年永康區衛生所及新市國小等人工測站，因監測地點設置太陽能光電板，逕行裁撤。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</si>
</sst>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4">
    <numFmt numFmtId="41" formatCode="_-* #,##0_-;\-* #,##0_-;_-* &quot;-&quot;_-;_-@_-"/>
    <numFmt numFmtId="43" formatCode="_-* #,##0.00_-;\-* #,##0.00_-;_-* &quot;-&quot;??_-;_-@_-"/>
    <numFmt numFmtId="176" formatCode="[=0]\-;#,###"/>
    <numFmt numFmtId="177" formatCode="[=0]\-;#,###.00"/>
    <numFmt numFmtId="178" formatCode="[=0]\-;##,##0.00"/>
    <numFmt numFmtId="179" formatCode="#,##0_ "/>
    <numFmt numFmtId="180" formatCode="#,##0_);[Red]\(#,##0\)"/>
    <numFmt numFmtId="181" formatCode="0_);[Red]\(0\)"/>
    <numFmt numFmtId="182" formatCode="0.00_ "/>
    <numFmt numFmtId="183" formatCode="#,##0.00_);[Red]\(#,##0.00\)"/>
    <numFmt numFmtId="184" formatCode="0.000_ "/>
    <numFmt numFmtId="185" formatCode="_-* #,##0\ \ \ \ \ \ _-;\-* #,##0_-;_-* &quot;-      &quot;_-;_-@_-"/>
    <numFmt numFmtId="186" formatCode="###,##0"/>
    <numFmt numFmtId="187" formatCode="###,###,##0"/>
    <numFmt numFmtId="188" formatCode="###,###,##0;\-###,###,##0;&quot;         －&quot;"/>
    <numFmt numFmtId="189" formatCode="###,##0.000"/>
    <numFmt numFmtId="190" formatCode="_(\ #,##0.00_);_(\ \(#,##0.00\);_(\ &quot;-&quot;_);_(@_)"/>
    <numFmt numFmtId="191" formatCode="[=0]\-;General"/>
    <numFmt numFmtId="192" formatCode="[=0]\-;##,##0"/>
    <numFmt numFmtId="193" formatCode="###,##0.00"/>
    <numFmt numFmtId="194" formatCode="#,###,##0"/>
    <numFmt numFmtId="195" formatCode="#,###,##0;\-#,###,##0;&quot;       －&quot;"/>
    <numFmt numFmtId="196" formatCode="#,##0.00;\-#,##0.00;&quot;      －&quot;"/>
    <numFmt numFmtId="197" formatCode="_(* #,##0.00_);_(* \(#,##0.00\);_(* &quot;-&quot;??_);_(@_)"/>
    <numFmt numFmtId="198" formatCode="???0.00"/>
    <numFmt numFmtId="199" formatCode="##,###,##0"/>
    <numFmt numFmtId="200" formatCode="#,###,##0.00"/>
    <numFmt numFmtId="201" formatCode="0.000_);[Red]\(0.000\)"/>
    <numFmt numFmtId="202" formatCode="#,##0.000_);[Red]\(#,##0.000\)"/>
    <numFmt numFmtId="203" formatCode="###,###,##0.00"/>
    <numFmt numFmtId="206" formatCode="_-* #,##0.00\ \ \ \ \ \ _-;\-* #,##0.00_-;_-* &quot;-      &quot;_-;_-@_-"/>
    <numFmt numFmtId="209" formatCode="0.00_);[Red]\(0.00\)"/>
    <numFmt numFmtId="215" formatCode="_-* #,##0_-;\-* #,##0_-;_-* &quot;-&quot;??_-;_-@_-"/>
    <numFmt numFmtId="221" formatCode="#,##0.00000000_ "/>
  </numFmts>
  <fonts count="34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0"/>
      <name val="新細明體"/>
      <family val="1"/>
      <charset val="136"/>
    </font>
    <font>
      <sz val="12"/>
      <name val="新細明體"/>
      <family val="1"/>
      <charset val="136"/>
    </font>
    <font>
      <b/>
      <sz val="14"/>
      <name val="新細明體"/>
      <family val="1"/>
      <charset val="136"/>
    </font>
    <font>
      <sz val="18"/>
      <name val="新細明體"/>
      <family val="1"/>
      <charset val="136"/>
    </font>
    <font>
      <b/>
      <sz val="10"/>
      <name val="新細明體"/>
      <family val="1"/>
      <charset val="136"/>
    </font>
    <font>
      <sz val="10"/>
      <color indexed="8"/>
      <name val="新細明體"/>
      <family val="1"/>
      <charset val="136"/>
    </font>
    <font>
      <b/>
      <sz val="12"/>
      <color indexed="8"/>
      <name val="Times New Roman"/>
      <family val="1"/>
    </font>
    <font>
      <sz val="9"/>
      <name val="Times New Roman"/>
      <family val="1"/>
    </font>
    <font>
      <sz val="14"/>
      <name val="新細明體"/>
      <family val="1"/>
      <charset val="136"/>
    </font>
    <font>
      <sz val="11"/>
      <name val="新細明體"/>
      <family val="1"/>
      <charset val="136"/>
    </font>
    <font>
      <sz val="12"/>
      <name val="Times New Roman"/>
      <family val="1"/>
    </font>
    <font>
      <sz val="10"/>
      <color indexed="8"/>
      <name val="新細明體"/>
      <family val="1"/>
      <charset val="136"/>
    </font>
    <font>
      <sz val="10"/>
      <color indexed="10"/>
      <name val="新細明體"/>
      <family val="1"/>
      <charset val="136"/>
    </font>
    <font>
      <sz val="9"/>
      <color indexed="81"/>
      <name val="新細明體"/>
      <family val="1"/>
      <charset val="136"/>
    </font>
    <font>
      <b/>
      <sz val="9"/>
      <color indexed="81"/>
      <name val="新細明體"/>
      <family val="1"/>
      <charset val="136"/>
    </font>
    <font>
      <sz val="10"/>
      <color indexed="10"/>
      <name val="細明體"/>
      <family val="3"/>
      <charset val="136"/>
    </font>
    <font>
      <sz val="10"/>
      <color indexed="10"/>
      <name val="Times New Roman"/>
      <family val="1"/>
    </font>
    <font>
      <sz val="9"/>
      <color indexed="81"/>
      <name val="Tahoma"/>
      <family val="2"/>
    </font>
    <font>
      <sz val="9"/>
      <color indexed="81"/>
      <name val="細明體"/>
      <family val="3"/>
      <charset val="136"/>
    </font>
    <font>
      <b/>
      <sz val="9"/>
      <color indexed="81"/>
      <name val="Tahoma"/>
      <family val="2"/>
    </font>
    <font>
      <sz val="13"/>
      <color indexed="81"/>
      <name val="Tahoma"/>
      <family val="2"/>
    </font>
    <font>
      <b/>
      <sz val="13"/>
      <color indexed="81"/>
      <name val="Tahoma"/>
      <family val="2"/>
    </font>
    <font>
      <sz val="13"/>
      <color indexed="81"/>
      <name val="細明體"/>
      <family val="3"/>
      <charset val="136"/>
    </font>
    <font>
      <sz val="10"/>
      <color indexed="8"/>
      <name val="新細明體"/>
      <family val="1"/>
      <charset val="136"/>
    </font>
    <font>
      <vertAlign val="superscript"/>
      <sz val="10"/>
      <color indexed="8"/>
      <name val="新細明體"/>
      <family val="1"/>
      <charset val="136"/>
    </font>
    <font>
      <sz val="10"/>
      <color theme="1"/>
      <name val="新細明體"/>
      <family val="1"/>
      <charset val="136"/>
    </font>
    <font>
      <b/>
      <sz val="10"/>
      <color theme="1"/>
      <name val="新細明體"/>
      <family val="1"/>
      <charset val="136"/>
    </font>
    <font>
      <sz val="11"/>
      <color theme="1"/>
      <name val="新細明體"/>
      <family val="1"/>
      <charset val="136"/>
    </font>
    <font>
      <sz val="9"/>
      <color theme="1"/>
      <name val="新細明體"/>
      <family val="1"/>
      <charset val="136"/>
    </font>
    <font>
      <sz val="12"/>
      <color theme="1"/>
      <name val="新細明體"/>
      <family val="1"/>
      <charset val="136"/>
    </font>
    <font>
      <b/>
      <sz val="14"/>
      <color theme="1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97" fontId="13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</cellStyleXfs>
  <cellXfs count="492">
    <xf numFmtId="0" fontId="0" fillId="0" borderId="0" xfId="0">
      <alignment vertical="center"/>
    </xf>
    <xf numFmtId="180" fontId="3" fillId="0" borderId="0" xfId="0" applyNumberFormat="1" applyFont="1" applyBorder="1" applyAlignment="1">
      <alignment horizontal="center" vertical="center"/>
    </xf>
    <xf numFmtId="180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1" xfId="1" applyNumberFormat="1" applyFont="1" applyBorder="1" applyAlignment="1">
      <alignment horizontal="distributed" vertical="center" justifyLastLine="1"/>
    </xf>
    <xf numFmtId="177" fontId="3" fillId="0" borderId="0" xfId="3" applyNumberFormat="1" applyFont="1" applyBorder="1" applyAlignment="1">
      <alignment horizontal="left"/>
    </xf>
    <xf numFmtId="177" fontId="3" fillId="0" borderId="0" xfId="0" applyNumberFormat="1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177" fontId="3" fillId="0" borderId="0" xfId="3" applyNumberFormat="1" applyFont="1" applyBorder="1" applyAlignment="1">
      <alignment horizontal="right"/>
    </xf>
    <xf numFmtId="177" fontId="4" fillId="0" borderId="0" xfId="0" applyNumberFormat="1" applyFont="1">
      <alignment vertical="center"/>
    </xf>
    <xf numFmtId="177" fontId="3" fillId="0" borderId="0" xfId="3" applyNumberFormat="1" applyFont="1" applyBorder="1" applyAlignment="1">
      <alignment horizontal="left" vertical="center"/>
    </xf>
    <xf numFmtId="180" fontId="3" fillId="0" borderId="0" xfId="0" applyNumberFormat="1" applyFont="1" applyBorder="1">
      <alignment vertical="center"/>
    </xf>
    <xf numFmtId="180" fontId="3" fillId="0" borderId="0" xfId="0" applyNumberFormat="1" applyFont="1">
      <alignment vertical="center"/>
    </xf>
    <xf numFmtId="182" fontId="3" fillId="0" borderId="0" xfId="0" applyNumberFormat="1" applyFont="1">
      <alignment vertical="center"/>
    </xf>
    <xf numFmtId="184" fontId="3" fillId="0" borderId="0" xfId="0" applyNumberFormat="1" applyFont="1">
      <alignment vertical="center"/>
    </xf>
    <xf numFmtId="41" fontId="3" fillId="0" borderId="0" xfId="0" applyNumberFormat="1" applyFont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177" fontId="7" fillId="0" borderId="0" xfId="3" applyNumberFormat="1" applyFont="1" applyBorder="1" applyAlignment="1">
      <alignment horizontal="center"/>
    </xf>
    <xf numFmtId="177" fontId="3" fillId="0" borderId="0" xfId="0" applyNumberFormat="1" applyFont="1" applyBorder="1">
      <alignment vertical="center"/>
    </xf>
    <xf numFmtId="178" fontId="3" fillId="0" borderId="0" xfId="3" applyNumberFormat="1" applyFont="1"/>
    <xf numFmtId="177" fontId="3" fillId="0" borderId="0" xfId="0" applyNumberFormat="1" applyFont="1" applyAlignment="1">
      <alignment horizontal="center" vertical="center"/>
    </xf>
    <xf numFmtId="178" fontId="3" fillId="0" borderId="0" xfId="3" applyNumberFormat="1" applyFont="1" applyAlignment="1">
      <alignment horizontal="center" vertical="center"/>
    </xf>
    <xf numFmtId="177" fontId="3" fillId="0" borderId="1" xfId="1" applyNumberFormat="1" applyFont="1" applyBorder="1" applyAlignment="1">
      <alignment horizontal="left" vertical="center"/>
    </xf>
    <xf numFmtId="177" fontId="4" fillId="0" borderId="0" xfId="3" applyNumberFormat="1" applyFont="1" applyAlignment="1"/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distributed" vertical="center" justifyLastLine="1"/>
    </xf>
    <xf numFmtId="184" fontId="3" fillId="0" borderId="0" xfId="0" applyNumberFormat="1" applyFont="1" applyAlignment="1">
      <alignment horizontal="right" vertical="center"/>
    </xf>
    <xf numFmtId="0" fontId="3" fillId="0" borderId="3" xfId="0" applyFont="1" applyBorder="1">
      <alignment vertical="center"/>
    </xf>
    <xf numFmtId="180" fontId="3" fillId="0" borderId="4" xfId="0" applyNumberFormat="1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 applyAlignment="1">
      <alignment horizontal="centerContinuous" vertical="center"/>
    </xf>
    <xf numFmtId="0" fontId="3" fillId="0" borderId="2" xfId="0" applyFont="1" applyBorder="1" applyAlignment="1">
      <alignment horizontal="centerContinuous" vertical="center"/>
    </xf>
    <xf numFmtId="177" fontId="6" fillId="0" borderId="0" xfId="0" applyNumberFormat="1" applyFont="1" applyAlignment="1">
      <alignment horizontal="center" vertical="top" wrapText="1"/>
    </xf>
    <xf numFmtId="0" fontId="3" fillId="0" borderId="6" xfId="0" applyFont="1" applyBorder="1" applyAlignment="1">
      <alignment horizontal="centerContinuous" vertical="center"/>
    </xf>
    <xf numFmtId="190" fontId="3" fillId="0" borderId="7" xfId="7" applyNumberFormat="1" applyFont="1" applyBorder="1" applyAlignment="1">
      <alignment horizontal="centerContinuous" vertical="center"/>
    </xf>
    <xf numFmtId="0" fontId="3" fillId="0" borderId="8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 vertical="center"/>
    </xf>
    <xf numFmtId="0" fontId="3" fillId="0" borderId="10" xfId="7" applyNumberFormat="1" applyFont="1" applyBorder="1" applyAlignment="1">
      <alignment horizontal="center" vertical="top" wrapText="1"/>
    </xf>
    <xf numFmtId="0" fontId="3" fillId="0" borderId="11" xfId="7" applyNumberFormat="1" applyFont="1" applyBorder="1" applyAlignment="1">
      <alignment horizontal="center" vertical="top" wrapText="1"/>
    </xf>
    <xf numFmtId="41" fontId="3" fillId="0" borderId="0" xfId="3" applyNumberFormat="1" applyFont="1" applyAlignment="1">
      <alignment horizontal="center" vertical="center"/>
    </xf>
    <xf numFmtId="191" fontId="3" fillId="0" borderId="1" xfId="0" applyNumberFormat="1" applyFont="1" applyBorder="1" applyAlignment="1">
      <alignment vertical="center"/>
    </xf>
    <xf numFmtId="191" fontId="3" fillId="0" borderId="3" xfId="0" applyNumberFormat="1" applyFont="1" applyBorder="1" applyAlignment="1">
      <alignment vertical="center"/>
    </xf>
    <xf numFmtId="41" fontId="3" fillId="0" borderId="4" xfId="3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1" fontId="3" fillId="0" borderId="0" xfId="3" applyNumberFormat="1" applyFont="1" applyBorder="1" applyAlignment="1">
      <alignment horizontal="center" vertical="center"/>
    </xf>
    <xf numFmtId="0" fontId="3" fillId="0" borderId="12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" xfId="0" applyFont="1" applyBorder="1">
      <alignment vertical="center"/>
    </xf>
    <xf numFmtId="193" fontId="3" fillId="0" borderId="4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94" fontId="3" fillId="0" borderId="0" xfId="0" applyNumberFormat="1" applyFont="1" applyFill="1" applyBorder="1" applyAlignment="1">
      <alignment horizontal="center" vertical="center"/>
    </xf>
    <xf numFmtId="195" fontId="3" fillId="0" borderId="0" xfId="0" applyNumberFormat="1" applyFont="1" applyBorder="1" applyAlignment="1">
      <alignment horizontal="right" vertical="center"/>
    </xf>
    <xf numFmtId="196" fontId="3" fillId="0" borderId="0" xfId="0" applyNumberFormat="1" applyFont="1" applyBorder="1" applyAlignment="1">
      <alignment horizontal="right" vertical="center"/>
    </xf>
    <xf numFmtId="194" fontId="3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87" fontId="3" fillId="0" borderId="0" xfId="0" applyNumberFormat="1" applyFont="1">
      <alignment vertical="center"/>
    </xf>
    <xf numFmtId="187" fontId="3" fillId="0" borderId="0" xfId="2" applyNumberFormat="1" applyFont="1" applyBorder="1" applyAlignment="1">
      <alignment horizontal="right" vertical="center"/>
    </xf>
    <xf numFmtId="187" fontId="3" fillId="0" borderId="0" xfId="3" applyNumberFormat="1" applyFont="1" applyBorder="1" applyAlignment="1">
      <alignment horizontal="right" vertical="center"/>
    </xf>
    <xf numFmtId="187" fontId="3" fillId="0" borderId="0" xfId="3" applyNumberFormat="1" applyFont="1" applyFill="1" applyBorder="1" applyAlignment="1">
      <alignment horizontal="right" vertical="center"/>
    </xf>
    <xf numFmtId="188" fontId="3" fillId="0" borderId="0" xfId="2" applyNumberFormat="1" applyFont="1" applyBorder="1" applyAlignment="1">
      <alignment horizontal="right" vertical="center"/>
    </xf>
    <xf numFmtId="189" fontId="3" fillId="0" borderId="0" xfId="4" applyNumberFormat="1" applyFont="1" applyBorder="1" applyAlignment="1">
      <alignment horizontal="right" vertical="center"/>
    </xf>
    <xf numFmtId="4" fontId="3" fillId="0" borderId="0" xfId="4" applyNumberFormat="1" applyFont="1" applyBorder="1" applyAlignment="1">
      <alignment horizontal="right" vertical="center"/>
    </xf>
    <xf numFmtId="0" fontId="3" fillId="0" borderId="13" xfId="0" applyFont="1" applyBorder="1">
      <alignment vertical="center"/>
    </xf>
    <xf numFmtId="180" fontId="3" fillId="0" borderId="4" xfId="0" applyNumberFormat="1" applyFont="1" applyBorder="1" applyAlignment="1">
      <alignment horizontal="right" vertical="center"/>
    </xf>
    <xf numFmtId="187" fontId="3" fillId="0" borderId="4" xfId="0" applyNumberFormat="1" applyFont="1" applyBorder="1">
      <alignment vertical="center"/>
    </xf>
    <xf numFmtId="191" fontId="3" fillId="0" borderId="1" xfId="0" applyNumberFormat="1" applyFont="1" applyBorder="1" applyAlignment="1">
      <alignment horizontal="left" vertical="center"/>
    </xf>
    <xf numFmtId="180" fontId="3" fillId="0" borderId="0" xfId="0" applyNumberFormat="1" applyFont="1" applyAlignment="1">
      <alignment horizontal="center" vertical="center"/>
    </xf>
    <xf numFmtId="182" fontId="3" fillId="0" borderId="0" xfId="0" applyNumberFormat="1" applyFont="1" applyBorder="1" applyAlignment="1">
      <alignment horizontal="center" vertical="center"/>
    </xf>
    <xf numFmtId="182" fontId="3" fillId="0" borderId="0" xfId="0" applyNumberFormat="1" applyFont="1" applyFill="1" applyBorder="1" applyAlignment="1">
      <alignment horizontal="center" vertical="center"/>
    </xf>
    <xf numFmtId="182" fontId="3" fillId="0" borderId="0" xfId="0" applyNumberFormat="1" applyFont="1" applyBorder="1">
      <alignment vertical="center"/>
    </xf>
    <xf numFmtId="184" fontId="3" fillId="0" borderId="0" xfId="0" applyNumberFormat="1" applyFont="1" applyBorder="1">
      <alignment vertical="center"/>
    </xf>
    <xf numFmtId="0" fontId="5" fillId="0" borderId="0" xfId="0" applyFont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78" fontId="3" fillId="0" borderId="0" xfId="0" applyNumberFormat="1" applyFont="1" applyAlignment="1">
      <alignment horizontal="right" vertical="center"/>
    </xf>
    <xf numFmtId="178" fontId="3" fillId="0" borderId="0" xfId="0" applyNumberFormat="1" applyFont="1" applyAlignment="1">
      <alignment vertical="center"/>
    </xf>
    <xf numFmtId="180" fontId="3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/>
    </xf>
    <xf numFmtId="178" fontId="3" fillId="0" borderId="3" xfId="0" applyNumberFormat="1" applyFont="1" applyBorder="1" applyAlignment="1">
      <alignment horizontal="left" vertical="center"/>
    </xf>
    <xf numFmtId="0" fontId="3" fillId="0" borderId="0" xfId="6" applyFont="1" applyAlignment="1">
      <alignment vertical="center"/>
    </xf>
    <xf numFmtId="0" fontId="4" fillId="0" borderId="0" xfId="0" applyFont="1" applyAlignment="1">
      <alignment vertical="center"/>
    </xf>
    <xf numFmtId="179" fontId="4" fillId="0" borderId="0" xfId="0" applyNumberFormat="1" applyFont="1" applyAlignment="1">
      <alignment vertical="center"/>
    </xf>
    <xf numFmtId="180" fontId="4" fillId="0" borderId="0" xfId="0" applyNumberFormat="1" applyFont="1" applyAlignment="1">
      <alignment vertical="center"/>
    </xf>
    <xf numFmtId="0" fontId="5" fillId="0" borderId="0" xfId="6" applyFont="1" applyAlignment="1">
      <alignment horizontal="center" vertical="top"/>
    </xf>
    <xf numFmtId="0" fontId="5" fillId="0" borderId="0" xfId="6" applyFont="1" applyBorder="1" applyAlignment="1">
      <alignment horizontal="center" vertical="top"/>
    </xf>
    <xf numFmtId="0" fontId="11" fillId="0" borderId="0" xfId="6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3" fillId="0" borderId="0" xfId="6" quotePrefix="1" applyFont="1" applyAlignment="1">
      <alignment vertical="center"/>
    </xf>
    <xf numFmtId="9" fontId="3" fillId="0" borderId="0" xfId="10" applyFont="1" applyAlignment="1">
      <alignment vertical="center"/>
    </xf>
    <xf numFmtId="0" fontId="3" fillId="0" borderId="0" xfId="6" applyFont="1" applyBorder="1" applyAlignment="1">
      <alignment horizontal="right" vertical="center"/>
    </xf>
    <xf numFmtId="0" fontId="3" fillId="0" borderId="0" xfId="6" applyFont="1" applyBorder="1" applyAlignment="1">
      <alignment vertical="center"/>
    </xf>
    <xf numFmtId="0" fontId="4" fillId="0" borderId="0" xfId="6" applyFont="1"/>
    <xf numFmtId="0" fontId="4" fillId="0" borderId="0" xfId="0" applyFont="1">
      <alignment vertical="center"/>
    </xf>
    <xf numFmtId="0" fontId="3" fillId="0" borderId="14" xfId="6" applyFont="1" applyBorder="1" applyAlignment="1">
      <alignment horizontal="center" vertical="center" wrapText="1" justifyLastLine="1"/>
    </xf>
    <xf numFmtId="0" fontId="3" fillId="0" borderId="14" xfId="6" applyFont="1" applyBorder="1" applyAlignment="1">
      <alignment horizontal="center" vertical="center" wrapText="1"/>
    </xf>
    <xf numFmtId="9" fontId="3" fillId="0" borderId="12" xfId="10" applyFont="1" applyBorder="1" applyAlignment="1">
      <alignment horizontal="center" vertical="center"/>
    </xf>
    <xf numFmtId="0" fontId="3" fillId="0" borderId="12" xfId="6" applyFont="1" applyBorder="1" applyAlignment="1">
      <alignment horizontal="center" vertical="center"/>
    </xf>
    <xf numFmtId="0" fontId="3" fillId="0" borderId="15" xfId="6" applyFont="1" applyBorder="1" applyAlignment="1">
      <alignment horizontal="center" vertical="center"/>
    </xf>
    <xf numFmtId="0" fontId="12" fillId="0" borderId="0" xfId="6" applyFont="1" applyBorder="1" applyAlignment="1"/>
    <xf numFmtId="0" fontId="12" fillId="0" borderId="0" xfId="6" applyFont="1" applyAlignment="1"/>
    <xf numFmtId="0" fontId="12" fillId="0" borderId="0" xfId="6" applyFont="1"/>
    <xf numFmtId="0" fontId="12" fillId="0" borderId="0" xfId="0" applyFont="1">
      <alignment vertical="center"/>
    </xf>
    <xf numFmtId="0" fontId="3" fillId="0" borderId="16" xfId="0" applyFont="1" applyBorder="1" applyAlignment="1">
      <alignment horizontal="center" vertical="top" wrapText="1"/>
    </xf>
    <xf numFmtId="0" fontId="12" fillId="0" borderId="0" xfId="6" applyFont="1" applyBorder="1"/>
    <xf numFmtId="191" fontId="3" fillId="0" borderId="0" xfId="0" applyNumberFormat="1" applyFont="1" applyBorder="1" applyAlignment="1">
      <alignment vertical="center"/>
    </xf>
    <xf numFmtId="181" fontId="3" fillId="0" borderId="1" xfId="1" applyNumberFormat="1" applyFont="1" applyBorder="1" applyAlignment="1">
      <alignment horizontal="left" vertical="center"/>
    </xf>
    <xf numFmtId="185" fontId="3" fillId="0" borderId="0" xfId="6" applyNumberFormat="1" applyFont="1" applyBorder="1" applyAlignment="1">
      <alignment horizontal="right" vertical="center"/>
    </xf>
    <xf numFmtId="37" fontId="12" fillId="0" borderId="0" xfId="6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2"/>
    </xf>
    <xf numFmtId="176" fontId="3" fillId="0" borderId="1" xfId="5" applyNumberFormat="1" applyFont="1" applyFill="1" applyBorder="1" applyAlignment="1">
      <alignment horizontal="left" vertical="center"/>
    </xf>
    <xf numFmtId="185" fontId="3" fillId="0" borderId="0" xfId="6" applyNumberFormat="1" applyFont="1" applyFill="1" applyBorder="1" applyAlignment="1">
      <alignment horizontal="right" vertical="center"/>
    </xf>
    <xf numFmtId="37" fontId="12" fillId="0" borderId="0" xfId="6" applyNumberFormat="1" applyFont="1" applyFill="1" applyBorder="1" applyAlignment="1">
      <alignment vertical="center"/>
    </xf>
    <xf numFmtId="0" fontId="12" fillId="0" borderId="0" xfId="6" applyFont="1" applyFill="1"/>
    <xf numFmtId="0" fontId="12" fillId="0" borderId="0" xfId="0" applyFont="1" applyFill="1">
      <alignment vertical="center"/>
    </xf>
    <xf numFmtId="176" fontId="3" fillId="0" borderId="1" xfId="5" applyNumberFormat="1" applyFont="1" applyBorder="1" applyAlignment="1">
      <alignment horizontal="left" vertical="center"/>
    </xf>
    <xf numFmtId="0" fontId="12" fillId="0" borderId="0" xfId="6" applyFont="1" applyBorder="1" applyAlignment="1">
      <alignment vertical="center"/>
    </xf>
    <xf numFmtId="0" fontId="12" fillId="0" borderId="0" xfId="0" applyFont="1" applyAlignment="1">
      <alignment vertical="center"/>
    </xf>
    <xf numFmtId="176" fontId="3" fillId="0" borderId="4" xfId="6" applyNumberFormat="1" applyFont="1" applyBorder="1" applyAlignment="1">
      <alignment horizontal="right" vertical="center"/>
    </xf>
    <xf numFmtId="0" fontId="3" fillId="0" borderId="0" xfId="6" quotePrefix="1" applyFont="1" applyAlignment="1">
      <alignment horizontal="left" vertical="center"/>
    </xf>
    <xf numFmtId="0" fontId="3" fillId="0" borderId="0" xfId="6" applyFont="1"/>
    <xf numFmtId="0" fontId="3" fillId="0" borderId="0" xfId="6" applyFont="1" applyBorder="1"/>
    <xf numFmtId="0" fontId="3" fillId="0" borderId="16" xfId="6" applyFont="1" applyBorder="1" applyAlignment="1">
      <alignment horizontal="center" vertical="top" wrapText="1" justifyLastLine="1"/>
    </xf>
    <xf numFmtId="0" fontId="3" fillId="0" borderId="3" xfId="0" applyFont="1" applyBorder="1" applyAlignment="1">
      <alignment horizontal="right" vertical="center" indent="1"/>
    </xf>
    <xf numFmtId="9" fontId="3" fillId="0" borderId="3" xfId="10" applyFont="1" applyBorder="1" applyAlignment="1">
      <alignment horizontal="center" vertical="top" wrapText="1"/>
    </xf>
    <xf numFmtId="0" fontId="3" fillId="0" borderId="3" xfId="6" applyFont="1" applyBorder="1" applyAlignment="1">
      <alignment horizontal="center" vertical="top" wrapText="1"/>
    </xf>
    <xf numFmtId="0" fontId="3" fillId="0" borderId="4" xfId="6" applyFont="1" applyBorder="1" applyAlignment="1">
      <alignment horizontal="center" vertical="top" wrapText="1"/>
    </xf>
    <xf numFmtId="180" fontId="3" fillId="0" borderId="0" xfId="6" applyNumberFormat="1" applyFont="1" applyBorder="1" applyAlignment="1">
      <alignment horizontal="right" vertical="center" wrapText="1"/>
    </xf>
    <xf numFmtId="180" fontId="3" fillId="0" borderId="0" xfId="9" applyNumberFormat="1" applyFont="1" applyFill="1" applyBorder="1" applyAlignment="1">
      <alignment horizontal="right" vertical="center" wrapText="1"/>
    </xf>
    <xf numFmtId="1" fontId="3" fillId="0" borderId="0" xfId="0" applyNumberFormat="1" applyFont="1" applyAlignment="1">
      <alignment horizontal="right" vertical="center" indent="3"/>
    </xf>
    <xf numFmtId="0" fontId="3" fillId="0" borderId="0" xfId="0" applyFont="1" applyBorder="1" applyAlignment="1">
      <alignment horizontal="right" vertical="center" indent="3"/>
    </xf>
    <xf numFmtId="0" fontId="3" fillId="0" borderId="0" xfId="0" applyFont="1" applyFill="1" applyBorder="1" applyAlignment="1">
      <alignment horizontal="right" vertical="center" indent="4"/>
    </xf>
    <xf numFmtId="0" fontId="3" fillId="0" borderId="0" xfId="0" applyFont="1" applyFill="1" applyBorder="1" applyAlignment="1">
      <alignment horizontal="right" vertical="center" indent="3"/>
    </xf>
    <xf numFmtId="4" fontId="3" fillId="0" borderId="0" xfId="0" applyNumberFormat="1" applyFont="1" applyBorder="1" applyAlignment="1">
      <alignment horizontal="right" vertical="center" indent="3"/>
    </xf>
    <xf numFmtId="187" fontId="3" fillId="0" borderId="0" xfId="0" applyNumberFormat="1" applyFont="1" applyBorder="1">
      <alignment vertical="center"/>
    </xf>
    <xf numFmtId="0" fontId="3" fillId="0" borderId="0" xfId="0" applyFont="1" applyBorder="1" applyAlignment="1">
      <alignment horizontal="right" vertical="center"/>
    </xf>
    <xf numFmtId="0" fontId="18" fillId="0" borderId="1" xfId="0" applyFont="1" applyBorder="1" applyAlignment="1">
      <alignment horizontal="center" wrapText="1"/>
    </xf>
    <xf numFmtId="178" fontId="3" fillId="0" borderId="0" xfId="0" applyNumberFormat="1" applyFont="1" applyAlignment="1">
      <alignment horizontal="right" vertical="center" wrapText="1"/>
    </xf>
    <xf numFmtId="178" fontId="3" fillId="0" borderId="4" xfId="0" applyNumberFormat="1" applyFont="1" applyBorder="1" applyAlignment="1">
      <alignment horizontal="right" vertical="center"/>
    </xf>
    <xf numFmtId="199" fontId="3" fillId="0" borderId="0" xfId="0" applyNumberFormat="1" applyFont="1" applyBorder="1" applyAlignment="1">
      <alignment horizontal="right" vertical="center"/>
    </xf>
    <xf numFmtId="200" fontId="3" fillId="0" borderId="0" xfId="0" applyNumberFormat="1" applyFont="1" applyBorder="1" applyAlignment="1">
      <alignment horizontal="right" vertical="center"/>
    </xf>
    <xf numFmtId="193" fontId="3" fillId="0" borderId="0" xfId="0" applyNumberFormat="1" applyFont="1" applyBorder="1" applyAlignment="1">
      <alignment horizontal="right" vertical="center"/>
    </xf>
    <xf numFmtId="187" fontId="3" fillId="0" borderId="0" xfId="0" applyNumberFormat="1" applyFont="1" applyBorder="1" applyAlignment="1">
      <alignment horizontal="center" vertical="center"/>
    </xf>
    <xf numFmtId="199" fontId="3" fillId="0" borderId="0" xfId="0" applyNumberFormat="1" applyFont="1" applyBorder="1" applyAlignment="1">
      <alignment vertical="center"/>
    </xf>
    <xf numFmtId="176" fontId="3" fillId="0" borderId="0" xfId="6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 indent="1"/>
    </xf>
    <xf numFmtId="199" fontId="3" fillId="0" borderId="4" xfId="0" applyNumberFormat="1" applyFont="1" applyBorder="1" applyAlignment="1">
      <alignment horizontal="right" vertical="center"/>
    </xf>
    <xf numFmtId="200" fontId="3" fillId="0" borderId="4" xfId="0" applyNumberFormat="1" applyFont="1" applyBorder="1" applyAlignment="1">
      <alignment horizontal="right" vertical="center"/>
    </xf>
    <xf numFmtId="180" fontId="3" fillId="0" borderId="4" xfId="6" applyNumberFormat="1" applyFont="1" applyBorder="1" applyAlignment="1">
      <alignment horizontal="right" vertical="center" wrapText="1"/>
    </xf>
    <xf numFmtId="199" fontId="3" fillId="0" borderId="4" xfId="0" applyNumberFormat="1" applyFont="1" applyBorder="1" applyAlignment="1">
      <alignment vertical="center"/>
    </xf>
    <xf numFmtId="187" fontId="3" fillId="0" borderId="4" xfId="0" applyNumberFormat="1" applyFont="1" applyBorder="1" applyAlignment="1">
      <alignment horizontal="center" vertical="center"/>
    </xf>
    <xf numFmtId="182" fontId="3" fillId="0" borderId="0" xfId="6" applyNumberFormat="1" applyFont="1"/>
    <xf numFmtId="191" fontId="3" fillId="0" borderId="15" xfId="0" applyNumberFormat="1" applyFont="1" applyBorder="1" applyAlignment="1">
      <alignment vertical="center"/>
    </xf>
    <xf numFmtId="181" fontId="3" fillId="0" borderId="12" xfId="1" applyNumberFormat="1" applyFont="1" applyBorder="1" applyAlignment="1">
      <alignment horizontal="left" vertical="center"/>
    </xf>
    <xf numFmtId="0" fontId="4" fillId="0" borderId="0" xfId="0" applyFont="1" applyBorder="1">
      <alignment vertical="center"/>
    </xf>
    <xf numFmtId="0" fontId="3" fillId="0" borderId="1" xfId="6" applyFont="1" applyBorder="1"/>
    <xf numFmtId="0" fontId="4" fillId="0" borderId="1" xfId="0" applyFont="1" applyBorder="1">
      <alignment vertical="center"/>
    </xf>
    <xf numFmtId="180" fontId="3" fillId="0" borderId="15" xfId="6" applyNumberFormat="1" applyFont="1" applyBorder="1" applyAlignment="1">
      <alignment horizontal="right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4" xfId="0" applyFont="1" applyBorder="1">
      <alignment vertical="center"/>
    </xf>
    <xf numFmtId="0" fontId="4" fillId="0" borderId="3" xfId="0" applyFont="1" applyBorder="1">
      <alignment vertical="center"/>
    </xf>
    <xf numFmtId="187" fontId="28" fillId="2" borderId="0" xfId="2" applyNumberFormat="1" applyFont="1" applyFill="1" applyBorder="1" applyAlignment="1">
      <alignment horizontal="right" vertical="center"/>
    </xf>
    <xf numFmtId="0" fontId="28" fillId="0" borderId="10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4" xfId="0" applyFont="1" applyBorder="1" applyAlignment="1">
      <alignment horizontal="right" vertical="center"/>
    </xf>
    <xf numFmtId="0" fontId="28" fillId="0" borderId="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19" xfId="0" applyFont="1" applyBorder="1" applyAlignment="1">
      <alignment vertical="center"/>
    </xf>
    <xf numFmtId="0" fontId="28" fillId="0" borderId="9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 wrapText="1"/>
    </xf>
    <xf numFmtId="191" fontId="28" fillId="0" borderId="1" xfId="0" applyNumberFormat="1" applyFont="1" applyBorder="1" applyAlignment="1">
      <alignment vertical="center"/>
    </xf>
    <xf numFmtId="179" fontId="28" fillId="0" borderId="0" xfId="0" applyNumberFormat="1" applyFont="1" applyAlignment="1">
      <alignment horizontal="right" vertical="center"/>
    </xf>
    <xf numFmtId="178" fontId="28" fillId="0" borderId="0" xfId="0" applyNumberFormat="1" applyFont="1" applyAlignment="1">
      <alignment horizontal="right" vertical="center" wrapText="1"/>
    </xf>
    <xf numFmtId="178" fontId="28" fillId="0" borderId="0" xfId="0" applyNumberFormat="1" applyFont="1" applyAlignment="1">
      <alignment horizontal="right" vertical="center"/>
    </xf>
    <xf numFmtId="179" fontId="28" fillId="0" borderId="20" xfId="0" applyNumberFormat="1" applyFont="1" applyBorder="1" applyAlignment="1">
      <alignment horizontal="right" vertical="center"/>
    </xf>
    <xf numFmtId="179" fontId="28" fillId="0" borderId="0" xfId="0" applyNumberFormat="1" applyFont="1" applyAlignment="1">
      <alignment horizontal="right" vertical="center" wrapText="1"/>
    </xf>
    <xf numFmtId="180" fontId="28" fillId="0" borderId="0" xfId="0" applyNumberFormat="1" applyFont="1" applyAlignment="1">
      <alignment horizontal="right" vertical="center" wrapText="1"/>
    </xf>
    <xf numFmtId="179" fontId="28" fillId="0" borderId="0" xfId="0" applyNumberFormat="1" applyFont="1" applyAlignment="1">
      <alignment horizontal="center" vertical="center"/>
    </xf>
    <xf numFmtId="178" fontId="28" fillId="0" borderId="1" xfId="0" applyNumberFormat="1" applyFont="1" applyBorder="1" applyAlignment="1">
      <alignment horizontal="right" vertical="center"/>
    </xf>
    <xf numFmtId="0" fontId="28" fillId="0" borderId="3" xfId="0" applyFont="1" applyBorder="1" applyAlignment="1">
      <alignment vertical="center"/>
    </xf>
    <xf numFmtId="0" fontId="28" fillId="0" borderId="4" xfId="0" applyFont="1" applyBorder="1" applyAlignment="1">
      <alignment vertical="center"/>
    </xf>
    <xf numFmtId="0" fontId="29" fillId="0" borderId="4" xfId="0" applyFont="1" applyBorder="1" applyAlignment="1">
      <alignment horizontal="right" vertical="center"/>
    </xf>
    <xf numFmtId="0" fontId="29" fillId="0" borderId="0" xfId="0" applyFont="1" applyBorder="1" applyAlignment="1">
      <alignment horizontal="right" vertical="center"/>
    </xf>
    <xf numFmtId="192" fontId="28" fillId="0" borderId="0" xfId="0" applyNumberFormat="1" applyFont="1" applyAlignment="1">
      <alignment horizontal="right" vertical="center"/>
    </xf>
    <xf numFmtId="0" fontId="28" fillId="0" borderId="1" xfId="0" applyFont="1" applyBorder="1" applyAlignment="1">
      <alignment vertical="center"/>
    </xf>
    <xf numFmtId="0" fontId="28" fillId="0" borderId="0" xfId="0" applyFont="1" applyAlignment="1">
      <alignment horizontal="right" vertical="center"/>
    </xf>
    <xf numFmtId="178" fontId="28" fillId="0" borderId="3" xfId="0" applyNumberFormat="1" applyFont="1" applyBorder="1" applyAlignment="1">
      <alignment horizontal="left" vertical="center"/>
    </xf>
    <xf numFmtId="180" fontId="28" fillId="0" borderId="4" xfId="0" applyNumberFormat="1" applyFont="1" applyBorder="1" applyAlignment="1">
      <alignment horizontal="right" vertical="center"/>
    </xf>
    <xf numFmtId="178" fontId="28" fillId="0" borderId="4" xfId="0" applyNumberFormat="1" applyFont="1" applyBorder="1" applyAlignment="1">
      <alignment horizontal="right" vertical="center"/>
    </xf>
    <xf numFmtId="0" fontId="28" fillId="0" borderId="0" xfId="6" applyFont="1" applyAlignment="1">
      <alignment vertical="center"/>
    </xf>
    <xf numFmtId="180" fontId="28" fillId="0" borderId="0" xfId="0" applyNumberFormat="1" applyFont="1" applyAlignment="1">
      <alignment vertical="center"/>
    </xf>
    <xf numFmtId="0" fontId="28" fillId="0" borderId="0" xfId="0" applyFont="1">
      <alignment vertical="center"/>
    </xf>
    <xf numFmtId="0" fontId="28" fillId="0" borderId="0" xfId="6" applyFont="1" applyFill="1" applyBorder="1" applyAlignment="1">
      <alignment vertical="center"/>
    </xf>
    <xf numFmtId="179" fontId="28" fillId="0" borderId="0" xfId="0" applyNumberFormat="1" applyFont="1" applyAlignment="1">
      <alignment vertical="center"/>
    </xf>
    <xf numFmtId="0" fontId="28" fillId="0" borderId="0" xfId="0" applyFont="1" applyAlignment="1">
      <alignment horizontal="left" vertical="center"/>
    </xf>
    <xf numFmtId="178" fontId="28" fillId="0" borderId="0" xfId="0" applyNumberFormat="1" applyFont="1" applyAlignment="1">
      <alignment horizontal="right" vertical="center" wrapText="1"/>
    </xf>
    <xf numFmtId="178" fontId="28" fillId="0" borderId="0" xfId="0" applyNumberFormat="1" applyFont="1" applyAlignment="1">
      <alignment horizontal="right" vertical="center"/>
    </xf>
    <xf numFmtId="183" fontId="3" fillId="0" borderId="0" xfId="0" applyNumberFormat="1" applyFont="1">
      <alignment vertical="center"/>
    </xf>
    <xf numFmtId="182" fontId="4" fillId="0" borderId="0" xfId="0" applyNumberFormat="1" applyFont="1">
      <alignment vertical="center"/>
    </xf>
    <xf numFmtId="178" fontId="28" fillId="0" borderId="0" xfId="0" applyNumberFormat="1" applyFont="1" applyAlignment="1">
      <alignment horizontal="right" vertical="center" wrapText="1"/>
    </xf>
    <xf numFmtId="178" fontId="28" fillId="0" borderId="0" xfId="0" applyNumberFormat="1" applyFont="1" applyAlignment="1">
      <alignment horizontal="right" vertical="center"/>
    </xf>
    <xf numFmtId="185" fontId="4" fillId="0" borderId="0" xfId="0" applyNumberFormat="1" applyFont="1">
      <alignment vertical="center"/>
    </xf>
    <xf numFmtId="0" fontId="18" fillId="0" borderId="0" xfId="0" applyFont="1" applyBorder="1" applyAlignment="1">
      <alignment horizontal="center" wrapText="1"/>
    </xf>
    <xf numFmtId="191" fontId="3" fillId="0" borderId="21" xfId="0" applyNumberFormat="1" applyFont="1" applyBorder="1" applyAlignment="1">
      <alignment horizontal="left" vertical="center"/>
    </xf>
    <xf numFmtId="0" fontId="18" fillId="0" borderId="22" xfId="0" applyFont="1" applyBorder="1" applyAlignment="1">
      <alignment horizontal="center" wrapText="1"/>
    </xf>
    <xf numFmtId="191" fontId="3" fillId="0" borderId="22" xfId="0" applyNumberFormat="1" applyFont="1" applyBorder="1" applyAlignment="1">
      <alignment vertical="center"/>
    </xf>
    <xf numFmtId="0" fontId="3" fillId="0" borderId="22" xfId="0" applyFont="1" applyBorder="1">
      <alignment vertical="center"/>
    </xf>
    <xf numFmtId="191" fontId="3" fillId="0" borderId="23" xfId="0" applyNumberFormat="1" applyFont="1" applyBorder="1" applyAlignment="1">
      <alignment vertical="center"/>
    </xf>
    <xf numFmtId="187" fontId="3" fillId="0" borderId="4" xfId="2" applyNumberFormat="1" applyFont="1" applyBorder="1" applyAlignment="1">
      <alignment horizontal="right" vertical="center"/>
    </xf>
    <xf numFmtId="41" fontId="3" fillId="0" borderId="4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191" fontId="3" fillId="0" borderId="4" xfId="0" applyNumberFormat="1" applyFont="1" applyBorder="1" applyAlignment="1">
      <alignment vertical="center"/>
    </xf>
    <xf numFmtId="187" fontId="3" fillId="0" borderId="4" xfId="3" applyNumberFormat="1" applyFont="1" applyBorder="1" applyAlignment="1">
      <alignment horizontal="right" vertical="center"/>
    </xf>
    <xf numFmtId="191" fontId="3" fillId="0" borderId="22" xfId="0" applyNumberFormat="1" applyFont="1" applyBorder="1" applyAlignment="1">
      <alignment horizontal="left" vertical="center"/>
    </xf>
    <xf numFmtId="192" fontId="3" fillId="0" borderId="0" xfId="0" applyNumberFormat="1" applyFont="1" applyBorder="1">
      <alignment vertical="center"/>
    </xf>
    <xf numFmtId="183" fontId="3" fillId="0" borderId="0" xfId="0" applyNumberFormat="1" applyFont="1" applyBorder="1">
      <alignment vertical="center"/>
    </xf>
    <xf numFmtId="202" fontId="3" fillId="0" borderId="0" xfId="0" applyNumberFormat="1" applyFont="1" applyBorder="1">
      <alignment vertical="center"/>
    </xf>
    <xf numFmtId="203" fontId="3" fillId="0" borderId="0" xfId="3" applyNumberFormat="1" applyFont="1" applyBorder="1" applyAlignment="1">
      <alignment horizontal="right" vertical="center"/>
    </xf>
    <xf numFmtId="183" fontId="3" fillId="0" borderId="0" xfId="3" applyNumberFormat="1" applyFont="1" applyBorder="1" applyAlignment="1">
      <alignment horizontal="right" vertical="center"/>
    </xf>
    <xf numFmtId="0" fontId="3" fillId="0" borderId="16" xfId="0" applyNumberFormat="1" applyFont="1" applyBorder="1" applyAlignment="1">
      <alignment horizontal="center" vertical="center" wrapText="1"/>
    </xf>
    <xf numFmtId="178" fontId="28" fillId="0" borderId="0" xfId="0" applyNumberFormat="1" applyFont="1" applyAlignment="1">
      <alignment horizontal="right" vertical="center" wrapText="1"/>
    </xf>
    <xf numFmtId="178" fontId="28" fillId="0" borderId="0" xfId="0" applyNumberFormat="1" applyFont="1" applyAlignment="1">
      <alignment horizontal="right" vertical="center"/>
    </xf>
    <xf numFmtId="0" fontId="3" fillId="0" borderId="24" xfId="0" applyNumberFormat="1" applyFont="1" applyBorder="1" applyAlignment="1">
      <alignment horizontal="center" vertical="center" wrapText="1"/>
    </xf>
    <xf numFmtId="178" fontId="28" fillId="0" borderId="0" xfId="0" applyNumberFormat="1" applyFont="1" applyAlignment="1">
      <alignment horizontal="right" vertical="center"/>
    </xf>
    <xf numFmtId="206" fontId="4" fillId="0" borderId="0" xfId="0" applyNumberFormat="1" applyFont="1">
      <alignment vertical="center"/>
    </xf>
    <xf numFmtId="178" fontId="28" fillId="0" borderId="0" xfId="0" applyNumberFormat="1" applyFont="1" applyAlignment="1">
      <alignment horizontal="right" vertical="center" wrapText="1"/>
    </xf>
    <xf numFmtId="178" fontId="28" fillId="0" borderId="0" xfId="0" applyNumberFormat="1" applyFont="1" applyAlignment="1">
      <alignment horizontal="right" vertical="center"/>
    </xf>
    <xf numFmtId="185" fontId="3" fillId="0" borderId="20" xfId="6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178" fontId="28" fillId="0" borderId="0" xfId="0" applyNumberFormat="1" applyFont="1" applyAlignment="1">
      <alignment horizontal="right" vertical="center"/>
    </xf>
    <xf numFmtId="0" fontId="28" fillId="0" borderId="0" xfId="0" applyFont="1" applyAlignment="1">
      <alignment horizontal="center" vertical="center"/>
    </xf>
    <xf numFmtId="1" fontId="28" fillId="0" borderId="0" xfId="0" applyNumberFormat="1" applyFont="1" applyAlignment="1">
      <alignment horizontal="center" vertical="center"/>
    </xf>
    <xf numFmtId="1" fontId="28" fillId="0" borderId="0" xfId="0" applyNumberFormat="1" applyFont="1" applyAlignment="1">
      <alignment horizontal="right" vertical="center" indent="3"/>
    </xf>
    <xf numFmtId="185" fontId="3" fillId="0" borderId="13" xfId="6" applyNumberFormat="1" applyFont="1" applyBorder="1" applyAlignment="1">
      <alignment horizontal="right" vertical="center"/>
    </xf>
    <xf numFmtId="185" fontId="28" fillId="0" borderId="0" xfId="6" applyNumberFormat="1" applyFont="1" applyBorder="1" applyAlignment="1">
      <alignment horizontal="right" vertical="center"/>
    </xf>
    <xf numFmtId="185" fontId="28" fillId="0" borderId="4" xfId="6" applyNumberFormat="1" applyFont="1" applyBorder="1" applyAlignment="1">
      <alignment horizontal="right" vertical="center"/>
    </xf>
    <xf numFmtId="185" fontId="28" fillId="0" borderId="0" xfId="6" applyNumberFormat="1" applyFont="1" applyFill="1" applyBorder="1" applyAlignment="1">
      <alignment horizontal="right" vertical="center"/>
    </xf>
    <xf numFmtId="198" fontId="28" fillId="0" borderId="0" xfId="0" applyNumberFormat="1" applyFont="1" applyFill="1" applyAlignment="1">
      <alignment horizontal="center" vertical="center"/>
    </xf>
    <xf numFmtId="184" fontId="28" fillId="0" borderId="0" xfId="0" applyNumberFormat="1" applyFont="1" applyFill="1" applyAlignment="1">
      <alignment horizontal="center" vertical="center"/>
    </xf>
    <xf numFmtId="182" fontId="28" fillId="0" borderId="0" xfId="0" applyNumberFormat="1" applyFont="1" applyFill="1" applyBorder="1" applyAlignment="1">
      <alignment horizontal="center" vertical="center"/>
    </xf>
    <xf numFmtId="201" fontId="28" fillId="0" borderId="0" xfId="0" applyNumberFormat="1" applyFont="1" applyFill="1" applyBorder="1" applyAlignment="1">
      <alignment horizontal="right" vertical="center"/>
    </xf>
    <xf numFmtId="182" fontId="28" fillId="0" borderId="0" xfId="0" applyNumberFormat="1" applyFont="1" applyFill="1" applyBorder="1" applyAlignment="1">
      <alignment horizontal="right" vertical="center"/>
    </xf>
    <xf numFmtId="182" fontId="28" fillId="0" borderId="0" xfId="0" applyNumberFormat="1" applyFont="1" applyFill="1" applyBorder="1">
      <alignment vertical="center"/>
    </xf>
    <xf numFmtId="184" fontId="28" fillId="0" borderId="0" xfId="0" applyNumberFormat="1" applyFont="1" applyFill="1" applyBorder="1" applyAlignment="1">
      <alignment horizontal="right" vertical="center"/>
    </xf>
    <xf numFmtId="209" fontId="28" fillId="0" borderId="0" xfId="0" applyNumberFormat="1" applyFont="1" applyFill="1" applyBorder="1" applyAlignment="1">
      <alignment horizontal="right" vertical="center"/>
    </xf>
    <xf numFmtId="209" fontId="28" fillId="0" borderId="0" xfId="0" applyNumberFormat="1" applyFont="1" applyFill="1" applyBorder="1">
      <alignment vertical="center"/>
    </xf>
    <xf numFmtId="209" fontId="28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>
      <alignment vertical="center"/>
    </xf>
    <xf numFmtId="0" fontId="28" fillId="0" borderId="1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top" wrapText="1"/>
    </xf>
    <xf numFmtId="0" fontId="28" fillId="0" borderId="26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top" wrapText="1"/>
    </xf>
    <xf numFmtId="0" fontId="28" fillId="0" borderId="3" xfId="0" applyFont="1" applyFill="1" applyBorder="1" applyAlignment="1">
      <alignment horizontal="center" vertical="top" wrapText="1"/>
    </xf>
    <xf numFmtId="0" fontId="28" fillId="0" borderId="16" xfId="0" applyFont="1" applyFill="1" applyBorder="1" applyAlignment="1">
      <alignment horizontal="center" vertical="top" wrapText="1"/>
    </xf>
    <xf numFmtId="0" fontId="28" fillId="0" borderId="13" xfId="0" applyFont="1" applyFill="1" applyBorder="1" applyAlignment="1">
      <alignment horizontal="center" vertical="top" wrapText="1"/>
    </xf>
    <xf numFmtId="0" fontId="28" fillId="0" borderId="12" xfId="0" applyFont="1" applyFill="1" applyBorder="1" applyAlignment="1">
      <alignment horizontal="left" vertical="center"/>
    </xf>
    <xf numFmtId="0" fontId="28" fillId="0" borderId="0" xfId="0" applyFont="1" applyFill="1" applyAlignment="1">
      <alignment horizontal="center" vertical="center"/>
    </xf>
    <xf numFmtId="184" fontId="28" fillId="0" borderId="0" xfId="0" applyNumberFormat="1" applyFont="1" applyFill="1" applyBorder="1">
      <alignment vertical="center"/>
    </xf>
    <xf numFmtId="0" fontId="28" fillId="0" borderId="1" xfId="0" applyFont="1" applyFill="1" applyBorder="1">
      <alignment vertical="center"/>
    </xf>
    <xf numFmtId="0" fontId="28" fillId="0" borderId="1" xfId="0" applyFont="1" applyFill="1" applyBorder="1" applyAlignment="1">
      <alignment horizontal="left" vertical="center" indent="2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>
      <alignment vertical="center"/>
    </xf>
    <xf numFmtId="198" fontId="28" fillId="0" borderId="0" xfId="0" applyNumberFormat="1" applyFont="1" applyFill="1" applyBorder="1" applyAlignment="1">
      <alignment horizontal="center" vertical="center"/>
    </xf>
    <xf numFmtId="184" fontId="28" fillId="0" borderId="0" xfId="0" applyNumberFormat="1" applyFont="1" applyFill="1" applyBorder="1" applyAlignment="1">
      <alignment horizontal="center" vertical="center"/>
    </xf>
    <xf numFmtId="198" fontId="28" fillId="0" borderId="0" xfId="0" applyNumberFormat="1" applyFont="1" applyFill="1">
      <alignment vertical="center"/>
    </xf>
    <xf numFmtId="209" fontId="28" fillId="0" borderId="0" xfId="0" applyNumberFormat="1" applyFont="1" applyFill="1">
      <alignment vertical="center"/>
    </xf>
    <xf numFmtId="0" fontId="28" fillId="0" borderId="3" xfId="0" applyFont="1" applyFill="1" applyBorder="1" applyAlignment="1">
      <alignment horizontal="left" vertical="center" indent="2"/>
    </xf>
    <xf numFmtId="0" fontId="28" fillId="0" borderId="4" xfId="0" applyFont="1" applyFill="1" applyBorder="1">
      <alignment vertical="center"/>
    </xf>
    <xf numFmtId="186" fontId="28" fillId="0" borderId="4" xfId="0" applyNumberFormat="1" applyFont="1" applyFill="1" applyBorder="1" applyAlignment="1">
      <alignment horizontal="right" vertical="center"/>
    </xf>
    <xf numFmtId="189" fontId="28" fillId="0" borderId="4" xfId="0" applyNumberFormat="1" applyFont="1" applyFill="1" applyBorder="1" applyAlignment="1">
      <alignment horizontal="right" vertical="center"/>
    </xf>
    <xf numFmtId="193" fontId="28" fillId="0" borderId="4" xfId="0" applyNumberFormat="1" applyFont="1" applyFill="1" applyBorder="1" applyAlignment="1">
      <alignment horizontal="right" vertical="center"/>
    </xf>
    <xf numFmtId="182" fontId="28" fillId="0" borderId="0" xfId="0" applyNumberFormat="1" applyFont="1" applyFill="1">
      <alignment vertical="center"/>
    </xf>
    <xf numFmtId="191" fontId="28" fillId="0" borderId="22" xfId="0" applyNumberFormat="1" applyFont="1" applyBorder="1" applyAlignment="1">
      <alignment horizontal="left" vertical="center"/>
    </xf>
    <xf numFmtId="187" fontId="28" fillId="0" borderId="0" xfId="0" applyNumberFormat="1" applyFont="1" applyBorder="1">
      <alignment vertical="center"/>
    </xf>
    <xf numFmtId="187" fontId="28" fillId="0" borderId="0" xfId="2" applyNumberFormat="1" applyFont="1" applyBorder="1" applyAlignment="1">
      <alignment horizontal="right" vertical="center"/>
    </xf>
    <xf numFmtId="180" fontId="28" fillId="0" borderId="0" xfId="0" applyNumberFormat="1" applyFont="1" applyBorder="1">
      <alignment vertical="center"/>
    </xf>
    <xf numFmtId="180" fontId="28" fillId="0" borderId="0" xfId="0" applyNumberFormat="1" applyFont="1">
      <alignment vertical="center"/>
    </xf>
    <xf numFmtId="187" fontId="28" fillId="0" borderId="0" xfId="3" applyNumberFormat="1" applyFont="1" applyBorder="1" applyAlignment="1">
      <alignment horizontal="right" vertical="center"/>
    </xf>
    <xf numFmtId="202" fontId="28" fillId="0" borderId="0" xfId="0" applyNumberFormat="1" applyFont="1" applyBorder="1">
      <alignment vertical="center"/>
    </xf>
    <xf numFmtId="202" fontId="28" fillId="0" borderId="0" xfId="0" applyNumberFormat="1" applyFont="1" applyFill="1" applyBorder="1">
      <alignment vertical="center"/>
    </xf>
    <xf numFmtId="203" fontId="28" fillId="0" borderId="0" xfId="3" applyNumberFormat="1" applyFont="1" applyFill="1" applyBorder="1" applyAlignment="1">
      <alignment horizontal="right" vertical="center"/>
    </xf>
    <xf numFmtId="183" fontId="28" fillId="0" borderId="0" xfId="0" applyNumberFormat="1" applyFont="1" applyFill="1" applyBorder="1">
      <alignment vertical="center"/>
    </xf>
    <xf numFmtId="183" fontId="28" fillId="0" borderId="0" xfId="3" applyNumberFormat="1" applyFont="1" applyFill="1" applyBorder="1" applyAlignment="1">
      <alignment horizontal="right" vertical="center"/>
    </xf>
    <xf numFmtId="215" fontId="28" fillId="0" borderId="0" xfId="7" applyNumberFormat="1" applyFont="1" applyBorder="1" applyAlignment="1">
      <alignment horizontal="right" vertical="center"/>
    </xf>
    <xf numFmtId="215" fontId="28" fillId="0" borderId="0" xfId="7" applyNumberFormat="1" applyFont="1" applyBorder="1" applyAlignment="1">
      <alignment vertical="center"/>
    </xf>
    <xf numFmtId="191" fontId="28" fillId="0" borderId="1" xfId="0" applyNumberFormat="1" applyFont="1" applyFill="1" applyBorder="1" applyAlignment="1">
      <alignment vertical="center"/>
    </xf>
    <xf numFmtId="199" fontId="28" fillId="0" borderId="0" xfId="0" applyNumberFormat="1" applyFont="1" applyFill="1" applyBorder="1" applyAlignment="1">
      <alignment horizontal="right" vertical="center"/>
    </xf>
    <xf numFmtId="186" fontId="28" fillId="0" borderId="0" xfId="0" applyNumberFormat="1" applyFont="1" applyFill="1" applyBorder="1" applyAlignment="1">
      <alignment horizontal="right" vertical="center"/>
    </xf>
    <xf numFmtId="180" fontId="28" fillId="0" borderId="0" xfId="6" applyNumberFormat="1" applyFont="1" applyFill="1" applyBorder="1" applyAlignment="1">
      <alignment horizontal="right" vertical="center" wrapText="1"/>
    </xf>
    <xf numFmtId="199" fontId="28" fillId="0" borderId="0" xfId="0" applyNumberFormat="1" applyFont="1" applyFill="1" applyBorder="1" applyAlignment="1">
      <alignment vertical="center"/>
    </xf>
    <xf numFmtId="180" fontId="3" fillId="0" borderId="0" xfId="6" applyNumberFormat="1" applyFont="1" applyFill="1" applyBorder="1" applyAlignment="1">
      <alignment horizontal="right" vertical="center" wrapText="1"/>
    </xf>
    <xf numFmtId="41" fontId="28" fillId="0" borderId="0" xfId="6" applyNumberFormat="1" applyFont="1" applyFill="1" applyBorder="1" applyAlignment="1">
      <alignment horizontal="right" vertical="center" wrapText="1"/>
    </xf>
    <xf numFmtId="0" fontId="30" fillId="0" borderId="0" xfId="6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38" fontId="3" fillId="0" borderId="0" xfId="6" applyNumberFormat="1" applyFont="1" applyFill="1" applyBorder="1" applyAlignment="1">
      <alignment horizontal="right" vertical="center" wrapText="1"/>
    </xf>
    <xf numFmtId="191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indent="2"/>
    </xf>
    <xf numFmtId="199" fontId="3" fillId="0" borderId="0" xfId="0" applyNumberFormat="1" applyFont="1" applyFill="1" applyBorder="1" applyAlignment="1">
      <alignment horizontal="right" vertical="center"/>
    </xf>
    <xf numFmtId="200" fontId="3" fillId="0" borderId="0" xfId="0" applyNumberFormat="1" applyFont="1" applyFill="1" applyBorder="1" applyAlignment="1">
      <alignment horizontal="right" vertical="center"/>
    </xf>
    <xf numFmtId="193" fontId="3" fillId="0" borderId="0" xfId="0" applyNumberFormat="1" applyFont="1" applyFill="1" applyBorder="1" applyAlignment="1">
      <alignment horizontal="right" vertical="center"/>
    </xf>
    <xf numFmtId="199" fontId="3" fillId="0" borderId="27" xfId="0" applyNumberFormat="1" applyFont="1" applyFill="1" applyBorder="1" applyAlignment="1">
      <alignment horizontal="right" vertical="center"/>
    </xf>
    <xf numFmtId="199" fontId="3" fillId="0" borderId="0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right" vertical="center" indent="1"/>
    </xf>
    <xf numFmtId="0" fontId="3" fillId="0" borderId="3" xfId="0" applyFont="1" applyFill="1" applyBorder="1" applyAlignment="1">
      <alignment horizontal="right" vertical="center" indent="1"/>
    </xf>
    <xf numFmtId="187" fontId="3" fillId="0" borderId="0" xfId="0" applyNumberFormat="1" applyFont="1" applyFill="1" applyBorder="1" applyAlignment="1">
      <alignment horizontal="center" vertical="center"/>
    </xf>
    <xf numFmtId="176" fontId="3" fillId="0" borderId="4" xfId="6" applyNumberFormat="1" applyFont="1" applyFill="1" applyBorder="1" applyAlignment="1">
      <alignment horizontal="right" vertical="center"/>
    </xf>
    <xf numFmtId="176" fontId="3" fillId="0" borderId="0" xfId="6" applyNumberFormat="1" applyFont="1" applyFill="1" applyBorder="1" applyAlignment="1">
      <alignment horizontal="right" vertical="center"/>
    </xf>
    <xf numFmtId="178" fontId="28" fillId="0" borderId="0" xfId="0" applyNumberFormat="1" applyFont="1" applyAlignment="1">
      <alignment horizontal="right" vertical="center"/>
    </xf>
    <xf numFmtId="209" fontId="3" fillId="0" borderId="0" xfId="0" applyNumberFormat="1" applyFont="1" applyBorder="1">
      <alignment vertical="center"/>
    </xf>
    <xf numFmtId="209" fontId="3" fillId="0" borderId="0" xfId="3" applyNumberFormat="1" applyFont="1" applyBorder="1" applyAlignment="1">
      <alignment horizontal="right" vertical="center"/>
    </xf>
    <xf numFmtId="221" fontId="3" fillId="0" borderId="0" xfId="2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2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3" fillId="0" borderId="15" xfId="0" applyFont="1" applyBorder="1" applyAlignment="1">
      <alignment vertical="center"/>
    </xf>
    <xf numFmtId="0" fontId="3" fillId="0" borderId="20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32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33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177" fontId="31" fillId="0" borderId="15" xfId="3" applyNumberFormat="1" applyFont="1" applyFill="1" applyBorder="1" applyAlignment="1">
      <alignment horizontal="left" vertical="top" wrapText="1"/>
    </xf>
    <xf numFmtId="177" fontId="28" fillId="0" borderId="15" xfId="3" applyNumberFormat="1" applyFont="1" applyFill="1" applyBorder="1" applyAlignment="1">
      <alignment horizontal="left" vertical="top"/>
    </xf>
    <xf numFmtId="177" fontId="28" fillId="0" borderId="0" xfId="3" applyNumberFormat="1" applyFont="1" applyFill="1" applyBorder="1" applyAlignment="1">
      <alignment horizontal="left" vertical="top"/>
    </xf>
    <xf numFmtId="0" fontId="28" fillId="0" borderId="15" xfId="0" applyFont="1" applyFill="1" applyBorder="1" applyAlignment="1">
      <alignment horizontal="left" vertical="top"/>
    </xf>
    <xf numFmtId="0" fontId="28" fillId="0" borderId="0" xfId="0" applyFont="1" applyFill="1" applyAlignment="1">
      <alignment horizontal="left" vertical="top"/>
    </xf>
    <xf numFmtId="0" fontId="28" fillId="0" borderId="26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3" fillId="0" borderId="4" xfId="0" applyFont="1" applyFill="1" applyBorder="1" applyAlignment="1">
      <alignment horizontal="center" vertical="top"/>
    </xf>
    <xf numFmtId="0" fontId="28" fillId="0" borderId="6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 wrapText="1"/>
    </xf>
    <xf numFmtId="0" fontId="28" fillId="0" borderId="32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wrapText="1"/>
    </xf>
    <xf numFmtId="0" fontId="28" fillId="0" borderId="38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3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top" wrapText="1"/>
    </xf>
    <xf numFmtId="0" fontId="28" fillId="0" borderId="3" xfId="0" applyFont="1" applyBorder="1" applyAlignment="1">
      <alignment horizontal="center" vertical="top"/>
    </xf>
    <xf numFmtId="0" fontId="28" fillId="0" borderId="25" xfId="0" applyFont="1" applyBorder="1" applyAlignment="1">
      <alignment horizontal="center" vertical="top" wrapText="1"/>
    </xf>
    <xf numFmtId="0" fontId="28" fillId="0" borderId="16" xfId="0" applyFont="1" applyBorder="1" applyAlignment="1">
      <alignment horizontal="center" vertical="top"/>
    </xf>
    <xf numFmtId="178" fontId="28" fillId="0" borderId="0" xfId="0" applyNumberFormat="1" applyFont="1" applyAlignment="1">
      <alignment horizontal="right" vertical="center" wrapText="1"/>
    </xf>
    <xf numFmtId="0" fontId="28" fillId="0" borderId="26" xfId="0" applyFont="1" applyBorder="1" applyAlignment="1">
      <alignment horizontal="center" vertical="top" wrapText="1"/>
    </xf>
    <xf numFmtId="0" fontId="28" fillId="0" borderId="13" xfId="0" applyFont="1" applyBorder="1" applyAlignment="1">
      <alignment horizontal="center" vertical="top"/>
    </xf>
    <xf numFmtId="0" fontId="28" fillId="0" borderId="12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178" fontId="28" fillId="0" borderId="15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top" wrapText="1"/>
    </xf>
    <xf numFmtId="0" fontId="28" fillId="0" borderId="0" xfId="0" applyFont="1" applyBorder="1" applyAlignment="1">
      <alignment horizontal="left" vertical="center"/>
    </xf>
    <xf numFmtId="0" fontId="28" fillId="0" borderId="12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179" fontId="28" fillId="0" borderId="12" xfId="0" applyNumberFormat="1" applyFont="1" applyBorder="1" applyAlignment="1">
      <alignment horizontal="center" vertical="center" wrapText="1"/>
    </xf>
    <xf numFmtId="179" fontId="28" fillId="0" borderId="1" xfId="0" applyNumberFormat="1" applyFont="1" applyBorder="1" applyAlignment="1">
      <alignment horizontal="center" vertical="center"/>
    </xf>
    <xf numFmtId="179" fontId="28" fillId="0" borderId="3" xfId="0" applyNumberFormat="1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top" wrapText="1"/>
    </xf>
    <xf numFmtId="0" fontId="28" fillId="0" borderId="37" xfId="0" applyFont="1" applyBorder="1" applyAlignment="1">
      <alignment horizontal="center" vertical="top" wrapText="1"/>
    </xf>
    <xf numFmtId="0" fontId="28" fillId="0" borderId="13" xfId="0" applyFont="1" applyBorder="1" applyAlignment="1">
      <alignment horizontal="center" vertical="top" wrapText="1"/>
    </xf>
    <xf numFmtId="0" fontId="28" fillId="0" borderId="4" xfId="0" applyFont="1" applyBorder="1" applyAlignment="1">
      <alignment horizontal="center" vertical="top" wrapText="1"/>
    </xf>
    <xf numFmtId="178" fontId="28" fillId="0" borderId="20" xfId="0" applyNumberFormat="1" applyFont="1" applyBorder="1" applyAlignment="1">
      <alignment horizontal="right" vertical="center"/>
    </xf>
    <xf numFmtId="0" fontId="32" fillId="0" borderId="0" xfId="0" applyFont="1" applyAlignment="1">
      <alignment horizontal="right" vertical="center"/>
    </xf>
    <xf numFmtId="178" fontId="28" fillId="0" borderId="0" xfId="0" applyNumberFormat="1" applyFont="1" applyAlignment="1">
      <alignment horizontal="right" vertical="center"/>
    </xf>
    <xf numFmtId="0" fontId="32" fillId="0" borderId="5" xfId="0" applyFont="1" applyBorder="1" applyAlignment="1">
      <alignment horizontal="center" vertical="center"/>
    </xf>
    <xf numFmtId="192" fontId="28" fillId="0" borderId="0" xfId="0" applyNumberFormat="1" applyFont="1" applyAlignment="1">
      <alignment horizontal="right" vertical="center" wrapText="1"/>
    </xf>
    <xf numFmtId="0" fontId="32" fillId="0" borderId="2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top"/>
    </xf>
    <xf numFmtId="0" fontId="32" fillId="0" borderId="3" xfId="0" applyFont="1" applyBorder="1" applyAlignment="1">
      <alignment horizontal="center" vertical="top"/>
    </xf>
    <xf numFmtId="178" fontId="28" fillId="0" borderId="15" xfId="0" applyNumberFormat="1" applyFont="1" applyBorder="1" applyAlignment="1">
      <alignment horizontal="right" vertical="center"/>
    </xf>
    <xf numFmtId="0" fontId="32" fillId="0" borderId="15" xfId="0" applyFont="1" applyBorder="1" applyAlignment="1">
      <alignment horizontal="right" vertical="center"/>
    </xf>
    <xf numFmtId="178" fontId="28" fillId="0" borderId="38" xfId="0" applyNumberFormat="1" applyFont="1" applyBorder="1" applyAlignment="1">
      <alignment horizontal="right" vertical="center"/>
    </xf>
    <xf numFmtId="9" fontId="5" fillId="0" borderId="0" xfId="10" applyFont="1" applyAlignment="1">
      <alignment horizontal="center" vertical="top"/>
    </xf>
    <xf numFmtId="0" fontId="0" fillId="0" borderId="0" xfId="0" applyAlignment="1">
      <alignment horizontal="center" vertical="top"/>
    </xf>
    <xf numFmtId="0" fontId="5" fillId="0" borderId="0" xfId="6" applyFont="1" applyAlignment="1">
      <alignment horizontal="center" vertical="top"/>
    </xf>
    <xf numFmtId="0" fontId="3" fillId="0" borderId="15" xfId="0" applyFont="1" applyBorder="1" applyAlignment="1">
      <alignment horizontal="center" vertical="center" wrapText="1"/>
    </xf>
    <xf numFmtId="187" fontId="28" fillId="0" borderId="0" xfId="0" applyNumberFormat="1" applyFont="1" applyFill="1" applyBorder="1" applyAlignment="1">
      <alignment horizontal="center" vertical="center"/>
    </xf>
    <xf numFmtId="180" fontId="3" fillId="0" borderId="0" xfId="6" applyNumberFormat="1" applyFont="1" applyFill="1" applyBorder="1" applyAlignment="1">
      <alignment horizontal="right" vertical="center" wrapText="1" indent="2"/>
    </xf>
    <xf numFmtId="180" fontId="3" fillId="0" borderId="0" xfId="6" applyNumberFormat="1" applyFont="1" applyBorder="1" applyAlignment="1">
      <alignment horizontal="center" vertical="center" wrapText="1"/>
    </xf>
    <xf numFmtId="180" fontId="3" fillId="0" borderId="0" xfId="6" applyNumberFormat="1" applyFont="1" applyBorder="1" applyAlignment="1">
      <alignment horizontal="right" vertical="center" wrapText="1" indent="2"/>
    </xf>
    <xf numFmtId="38" fontId="3" fillId="0" borderId="0" xfId="6" applyNumberFormat="1" applyFont="1" applyFill="1" applyBorder="1" applyAlignment="1">
      <alignment horizontal="center" vertical="center" wrapText="1"/>
    </xf>
    <xf numFmtId="185" fontId="3" fillId="0" borderId="0" xfId="6" applyNumberFormat="1" applyFont="1" applyFill="1" applyBorder="1" applyAlignment="1">
      <alignment horizontal="center" vertical="center"/>
    </xf>
    <xf numFmtId="0" fontId="3" fillId="0" borderId="37" xfId="6" applyFont="1" applyBorder="1" applyAlignment="1">
      <alignment horizontal="center" vertical="top" wrapText="1"/>
    </xf>
    <xf numFmtId="0" fontId="3" fillId="0" borderId="37" xfId="6" applyFont="1" applyBorder="1" applyAlignment="1">
      <alignment horizontal="center" vertical="top"/>
    </xf>
    <xf numFmtId="0" fontId="3" fillId="0" borderId="4" xfId="6" applyFont="1" applyBorder="1" applyAlignment="1">
      <alignment horizontal="center" vertical="top"/>
    </xf>
    <xf numFmtId="0" fontId="3" fillId="0" borderId="26" xfId="6" applyFont="1" applyBorder="1" applyAlignment="1">
      <alignment horizontal="center" vertical="top" wrapText="1"/>
    </xf>
    <xf numFmtId="0" fontId="3" fillId="0" borderId="17" xfId="6" applyFont="1" applyBorder="1" applyAlignment="1">
      <alignment horizontal="center" vertical="top"/>
    </xf>
    <xf numFmtId="0" fontId="3" fillId="0" borderId="13" xfId="6" applyFont="1" applyBorder="1" applyAlignment="1">
      <alignment horizontal="center" vertical="top"/>
    </xf>
    <xf numFmtId="0" fontId="3" fillId="0" borderId="3" xfId="6" applyFont="1" applyBorder="1" applyAlignment="1">
      <alignment horizontal="center" vertical="top"/>
    </xf>
    <xf numFmtId="0" fontId="3" fillId="0" borderId="25" xfId="6" applyFont="1" applyBorder="1" applyAlignment="1">
      <alignment horizontal="center" vertical="top" wrapText="1" justifyLastLine="1"/>
    </xf>
    <xf numFmtId="0" fontId="3" fillId="0" borderId="16" xfId="6" applyFont="1" applyBorder="1" applyAlignment="1">
      <alignment horizontal="center" vertical="top" wrapText="1" justifyLastLine="1"/>
    </xf>
    <xf numFmtId="0" fontId="3" fillId="0" borderId="17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38" fontId="3" fillId="0" borderId="0" xfId="6" applyNumberFormat="1" applyFont="1" applyFill="1" applyBorder="1" applyAlignment="1">
      <alignment horizontal="right" vertical="center" wrapText="1" indent="2"/>
    </xf>
    <xf numFmtId="0" fontId="3" fillId="0" borderId="6" xfId="6" applyFont="1" applyBorder="1" applyAlignment="1">
      <alignment horizontal="center" vertical="top" wrapText="1" justifyLastLine="1"/>
    </xf>
    <xf numFmtId="0" fontId="3" fillId="0" borderId="7" xfId="6" applyFont="1" applyBorder="1" applyAlignment="1">
      <alignment horizontal="center" vertical="top" wrapText="1" justifyLastLine="1"/>
    </xf>
    <xf numFmtId="0" fontId="3" fillId="0" borderId="4" xfId="6" applyFont="1" applyBorder="1" applyAlignment="1">
      <alignment horizontal="right" vertical="center"/>
    </xf>
    <xf numFmtId="0" fontId="14" fillId="0" borderId="4" xfId="0" applyFont="1" applyBorder="1" applyAlignment="1">
      <alignment horizontal="right" vertical="center"/>
    </xf>
    <xf numFmtId="0" fontId="3" fillId="0" borderId="29" xfId="6" applyFont="1" applyBorder="1" applyAlignment="1">
      <alignment horizontal="center" vertical="top" wrapText="1"/>
    </xf>
    <xf numFmtId="0" fontId="3" fillId="0" borderId="30" xfId="6" applyFont="1" applyBorder="1" applyAlignment="1">
      <alignment horizontal="center" vertical="top"/>
    </xf>
    <xf numFmtId="187" fontId="3" fillId="0" borderId="0" xfId="0" applyNumberFormat="1" applyFont="1" applyFill="1" applyBorder="1" applyAlignment="1">
      <alignment horizontal="center" vertical="center"/>
    </xf>
    <xf numFmtId="177" fontId="5" fillId="0" borderId="0" xfId="3" applyNumberFormat="1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3" fillId="0" borderId="6" xfId="7" applyNumberFormat="1" applyFont="1" applyBorder="1" applyAlignment="1">
      <alignment horizontal="distributed" vertical="center" wrapText="1" justifyLastLine="1"/>
    </xf>
    <xf numFmtId="49" fontId="3" fillId="0" borderId="2" xfId="0" applyNumberFormat="1" applyFont="1" applyBorder="1" applyAlignment="1">
      <alignment horizontal="distributed" vertical="center" justifyLastLine="1"/>
    </xf>
    <xf numFmtId="49" fontId="3" fillId="0" borderId="18" xfId="0" applyNumberFormat="1" applyFont="1" applyBorder="1" applyAlignment="1">
      <alignment horizontal="distributed" vertical="center" justifyLastLine="1"/>
    </xf>
    <xf numFmtId="0" fontId="3" fillId="0" borderId="2" xfId="7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/>
    </xf>
    <xf numFmtId="177" fontId="3" fillId="0" borderId="0" xfId="0" applyNumberFormat="1" applyFont="1" applyAlignment="1">
      <alignment vertical="top" wrapText="1"/>
    </xf>
  </cellXfs>
  <cellStyles count="11">
    <cellStyle name="一般" xfId="0" builtinId="0"/>
    <cellStyle name="一般_10-1" xfId="1"/>
    <cellStyle name="一般_Sheet1" xfId="2"/>
    <cellStyle name="一般_Sheet2" xfId="3"/>
    <cellStyle name="一般_Sheet3" xfId="4"/>
    <cellStyle name="一般_Sheet6" xfId="5"/>
    <cellStyle name="一般_Sheet7" xfId="6"/>
    <cellStyle name="千分位" xfId="7" builtinId="3"/>
    <cellStyle name="千分位 2" xfId="8"/>
    <cellStyle name="千分位_macro_t91-8" xfId="9"/>
    <cellStyle name="百分比" xfId="10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AI53"/>
  <sheetViews>
    <sheetView showGridLines="0" view="pageBreakPreview" topLeftCell="A6" zoomScaleNormal="100" zoomScaleSheetLayoutView="100" workbookViewId="0">
      <selection activeCell="F30" sqref="F30"/>
    </sheetView>
  </sheetViews>
  <sheetFormatPr defaultColWidth="9" defaultRowHeight="13.8"/>
  <cols>
    <col min="1" max="1" width="13.109375" style="9" customWidth="1"/>
    <col min="2" max="2" width="10.21875" style="9" customWidth="1"/>
    <col min="3" max="3" width="7.109375" style="9" customWidth="1"/>
    <col min="4" max="4" width="8.77734375" style="9" customWidth="1"/>
    <col min="5" max="5" width="9.21875" style="9" customWidth="1"/>
    <col min="6" max="6" width="8.6640625" style="9" customWidth="1"/>
    <col min="7" max="7" width="12" style="9" customWidth="1"/>
    <col min="8" max="8" width="6.44140625" style="9" customWidth="1"/>
    <col min="9" max="9" width="13.77734375" style="9" customWidth="1"/>
    <col min="10" max="10" width="9.33203125" style="9" customWidth="1"/>
    <col min="11" max="11" width="9.21875" style="9" customWidth="1"/>
    <col min="12" max="12" width="6.21875" style="9" customWidth="1"/>
    <col min="13" max="13" width="11.77734375" style="9" customWidth="1"/>
    <col min="14" max="14" width="13.33203125" style="9" customWidth="1"/>
    <col min="15" max="15" width="10.21875" style="9" customWidth="1"/>
    <col min="16" max="16" width="15.88671875" style="9" customWidth="1"/>
    <col min="17" max="17" width="12.44140625" style="9" customWidth="1"/>
    <col min="18" max="18" width="13.21875" style="9" hidden="1" customWidth="1"/>
    <col min="19" max="19" width="13.21875" style="9" customWidth="1"/>
    <col min="20" max="20" width="12.77734375" style="9" customWidth="1"/>
    <col min="21" max="21" width="5.44140625" style="9" customWidth="1"/>
    <col min="22" max="22" width="14" style="9" customWidth="1"/>
    <col min="23" max="23" width="11.109375" style="9" customWidth="1"/>
    <col min="24" max="24" width="5.44140625" style="9" customWidth="1"/>
    <col min="25" max="25" width="11.109375" style="9" customWidth="1"/>
    <col min="26" max="26" width="16.33203125" style="9" customWidth="1"/>
    <col min="27" max="27" width="12.88671875" style="9" customWidth="1"/>
    <col min="28" max="28" width="16.44140625" style="9" customWidth="1"/>
    <col min="29" max="29" width="22.44140625" style="9" customWidth="1"/>
    <col min="30" max="30" width="10.21875" style="9" customWidth="1"/>
    <col min="31" max="31" width="11" style="9" customWidth="1"/>
    <col min="32" max="32" width="7.6640625" style="9" customWidth="1"/>
    <col min="33" max="33" width="7.77734375" style="9" customWidth="1"/>
    <col min="34" max="16384" width="9" style="9"/>
  </cols>
  <sheetData>
    <row r="1" spans="1:33" ht="37.5" customHeight="1" thickBot="1">
      <c r="A1" s="337" t="s">
        <v>61</v>
      </c>
      <c r="B1" s="337"/>
      <c r="C1" s="337"/>
      <c r="D1" s="337"/>
      <c r="E1" s="337"/>
      <c r="F1" s="337"/>
      <c r="G1" s="337"/>
      <c r="H1" s="337"/>
      <c r="I1" s="337"/>
      <c r="J1" s="337" t="s">
        <v>3</v>
      </c>
      <c r="K1" s="337"/>
      <c r="L1" s="337"/>
      <c r="M1" s="337"/>
      <c r="N1" s="337"/>
      <c r="O1" s="338"/>
      <c r="P1" s="338"/>
      <c r="Q1" s="338"/>
      <c r="R1" s="337" t="s">
        <v>249</v>
      </c>
      <c r="S1" s="337"/>
      <c r="T1" s="337"/>
      <c r="U1" s="337"/>
      <c r="V1" s="337"/>
      <c r="W1" s="337"/>
      <c r="X1" s="337"/>
      <c r="Y1" s="337"/>
      <c r="Z1" s="337"/>
      <c r="AA1" s="337" t="s">
        <v>290</v>
      </c>
      <c r="AB1" s="337"/>
      <c r="AC1" s="337"/>
      <c r="AD1" s="337"/>
      <c r="AE1" s="337"/>
      <c r="AF1" s="337"/>
      <c r="AG1" s="337"/>
    </row>
    <row r="2" spans="1:33" ht="49.5" customHeight="1">
      <c r="A2" s="326" t="s">
        <v>48</v>
      </c>
      <c r="B2" s="329" t="s">
        <v>208</v>
      </c>
      <c r="C2" s="330"/>
      <c r="D2" s="330"/>
      <c r="E2" s="330"/>
      <c r="F2" s="330"/>
      <c r="G2" s="330"/>
      <c r="H2" s="330"/>
      <c r="I2" s="330"/>
      <c r="J2" s="330" t="s">
        <v>209</v>
      </c>
      <c r="K2" s="330"/>
      <c r="L2" s="330"/>
      <c r="M2" s="330"/>
      <c r="N2" s="330"/>
      <c r="O2" s="330"/>
      <c r="P2" s="330"/>
      <c r="Q2" s="330"/>
      <c r="R2" s="326" t="s">
        <v>48</v>
      </c>
      <c r="S2" s="326" t="s">
        <v>48</v>
      </c>
      <c r="T2" s="329" t="s">
        <v>148</v>
      </c>
      <c r="U2" s="330"/>
      <c r="V2" s="330"/>
      <c r="W2" s="330"/>
      <c r="X2" s="330"/>
      <c r="Y2" s="330"/>
      <c r="Z2" s="330"/>
      <c r="AA2" s="330" t="s">
        <v>59</v>
      </c>
      <c r="AB2" s="330"/>
      <c r="AC2" s="326"/>
      <c r="AD2" s="340" t="s">
        <v>190</v>
      </c>
      <c r="AE2" s="340" t="s">
        <v>40</v>
      </c>
      <c r="AF2" s="340" t="s">
        <v>149</v>
      </c>
      <c r="AG2" s="329" t="s">
        <v>150</v>
      </c>
    </row>
    <row r="3" spans="1:33" ht="48" customHeight="1">
      <c r="A3" s="327"/>
      <c r="B3" s="331" t="s">
        <v>256</v>
      </c>
      <c r="C3" s="333" t="s">
        <v>41</v>
      </c>
      <c r="D3" s="334"/>
      <c r="E3" s="334"/>
      <c r="F3" s="334"/>
      <c r="G3" s="334"/>
      <c r="H3" s="334"/>
      <c r="I3" s="334"/>
      <c r="J3" s="334" t="s">
        <v>267</v>
      </c>
      <c r="K3" s="334"/>
      <c r="L3" s="334"/>
      <c r="M3" s="334"/>
      <c r="N3" s="327"/>
      <c r="O3" s="335" t="s">
        <v>264</v>
      </c>
      <c r="P3" s="336"/>
      <c r="Q3" s="336"/>
      <c r="R3" s="327"/>
      <c r="S3" s="327"/>
      <c r="T3" s="333" t="s">
        <v>184</v>
      </c>
      <c r="U3" s="334"/>
      <c r="V3" s="334"/>
      <c r="W3" s="334"/>
      <c r="X3" s="334"/>
      <c r="Y3" s="334"/>
      <c r="Z3" s="334"/>
      <c r="AA3" s="334" t="s">
        <v>60</v>
      </c>
      <c r="AB3" s="334"/>
      <c r="AC3" s="327"/>
      <c r="AD3" s="331"/>
      <c r="AE3" s="331"/>
      <c r="AF3" s="331"/>
      <c r="AG3" s="333"/>
    </row>
    <row r="4" spans="1:33" ht="30.75" customHeight="1">
      <c r="A4" s="327"/>
      <c r="B4" s="331"/>
      <c r="C4" s="331" t="s">
        <v>42</v>
      </c>
      <c r="D4" s="331"/>
      <c r="E4" s="331"/>
      <c r="F4" s="331"/>
      <c r="G4" s="331"/>
      <c r="H4" s="331"/>
      <c r="I4" s="327" t="s">
        <v>279</v>
      </c>
      <c r="J4" s="327" t="s">
        <v>277</v>
      </c>
      <c r="K4" s="331"/>
      <c r="L4" s="331"/>
      <c r="M4" s="331"/>
      <c r="N4" s="331" t="s">
        <v>325</v>
      </c>
      <c r="O4" s="333" t="s">
        <v>185</v>
      </c>
      <c r="P4" s="334"/>
      <c r="Q4" s="334"/>
      <c r="R4" s="327"/>
      <c r="S4" s="327"/>
      <c r="T4" s="18" t="s">
        <v>257</v>
      </c>
      <c r="U4" s="327" t="s">
        <v>258</v>
      </c>
      <c r="V4" s="331"/>
      <c r="W4" s="331"/>
      <c r="X4" s="333" t="s">
        <v>260</v>
      </c>
      <c r="Y4" s="334"/>
      <c r="Z4" s="327"/>
      <c r="AA4" s="334" t="s">
        <v>50</v>
      </c>
      <c r="AB4" s="334"/>
      <c r="AC4" s="18" t="s">
        <v>281</v>
      </c>
      <c r="AD4" s="331"/>
      <c r="AE4" s="331"/>
      <c r="AF4" s="331"/>
      <c r="AG4" s="333"/>
    </row>
    <row r="5" spans="1:33" ht="43.5" customHeight="1">
      <c r="A5" s="327"/>
      <c r="B5" s="331"/>
      <c r="C5" s="331" t="s">
        <v>151</v>
      </c>
      <c r="D5" s="333" t="s">
        <v>272</v>
      </c>
      <c r="E5" s="18"/>
      <c r="F5" s="333" t="s">
        <v>152</v>
      </c>
      <c r="G5" s="18"/>
      <c r="H5" s="331" t="s">
        <v>43</v>
      </c>
      <c r="I5" s="327"/>
      <c r="J5" s="327" t="s">
        <v>153</v>
      </c>
      <c r="K5" s="331" t="s">
        <v>326</v>
      </c>
      <c r="L5" s="331" t="s">
        <v>327</v>
      </c>
      <c r="M5" s="331" t="s">
        <v>328</v>
      </c>
      <c r="N5" s="331"/>
      <c r="O5" s="331" t="s">
        <v>153</v>
      </c>
      <c r="P5" s="331" t="s">
        <v>329</v>
      </c>
      <c r="Q5" s="331" t="s">
        <v>330</v>
      </c>
      <c r="R5" s="327"/>
      <c r="S5" s="327"/>
      <c r="T5" s="331" t="s">
        <v>331</v>
      </c>
      <c r="U5" s="327" t="s">
        <v>332</v>
      </c>
      <c r="V5" s="331" t="s">
        <v>333</v>
      </c>
      <c r="W5" s="331" t="s">
        <v>334</v>
      </c>
      <c r="X5" s="331" t="s">
        <v>332</v>
      </c>
      <c r="Y5" s="331" t="s">
        <v>335</v>
      </c>
      <c r="Z5" s="331" t="s">
        <v>336</v>
      </c>
      <c r="AA5" s="327" t="s">
        <v>153</v>
      </c>
      <c r="AB5" s="331" t="s">
        <v>44</v>
      </c>
      <c r="AC5" s="327" t="s">
        <v>337</v>
      </c>
      <c r="AD5" s="331"/>
      <c r="AE5" s="331"/>
      <c r="AF5" s="331"/>
      <c r="AG5" s="333"/>
    </row>
    <row r="6" spans="1:33" ht="72" customHeight="1" thickBot="1">
      <c r="A6" s="328"/>
      <c r="B6" s="332"/>
      <c r="C6" s="332"/>
      <c r="D6" s="332"/>
      <c r="E6" s="47" t="s">
        <v>273</v>
      </c>
      <c r="F6" s="332"/>
      <c r="G6" s="47" t="s">
        <v>45</v>
      </c>
      <c r="H6" s="332"/>
      <c r="I6" s="328"/>
      <c r="J6" s="328"/>
      <c r="K6" s="332"/>
      <c r="L6" s="332"/>
      <c r="M6" s="332"/>
      <c r="N6" s="332"/>
      <c r="O6" s="332"/>
      <c r="P6" s="332"/>
      <c r="Q6" s="332"/>
      <c r="R6" s="328"/>
      <c r="S6" s="328"/>
      <c r="T6" s="332"/>
      <c r="U6" s="328"/>
      <c r="V6" s="332"/>
      <c r="W6" s="332"/>
      <c r="X6" s="332"/>
      <c r="Y6" s="332"/>
      <c r="Z6" s="332"/>
      <c r="AA6" s="328"/>
      <c r="AB6" s="332"/>
      <c r="AC6" s="328"/>
      <c r="AD6" s="332"/>
      <c r="AE6" s="332"/>
      <c r="AF6" s="332"/>
      <c r="AG6" s="339"/>
    </row>
    <row r="7" spans="1:33" s="50" customFormat="1" ht="25.5" hidden="1" customHeight="1">
      <c r="A7" s="73" t="s">
        <v>54</v>
      </c>
      <c r="B7" s="142">
        <v>733882</v>
      </c>
      <c r="C7" s="64">
        <v>413146</v>
      </c>
      <c r="D7" s="64">
        <v>353138</v>
      </c>
      <c r="E7" s="64">
        <v>7633</v>
      </c>
      <c r="F7" s="64">
        <v>60008</v>
      </c>
      <c r="G7" s="13">
        <v>6407</v>
      </c>
      <c r="H7" s="143" t="s">
        <v>39</v>
      </c>
      <c r="I7" s="64">
        <v>1267</v>
      </c>
      <c r="J7" s="64">
        <v>71618</v>
      </c>
      <c r="K7" s="64">
        <v>19935</v>
      </c>
      <c r="L7" s="64">
        <v>51665</v>
      </c>
      <c r="M7" s="13">
        <v>18</v>
      </c>
      <c r="N7" s="13">
        <v>247850</v>
      </c>
      <c r="O7" s="142">
        <v>399106</v>
      </c>
      <c r="P7" s="13">
        <v>363100</v>
      </c>
      <c r="Q7" s="13">
        <v>31489</v>
      </c>
      <c r="R7" s="73" t="s">
        <v>54</v>
      </c>
      <c r="S7" s="73" t="s">
        <v>54</v>
      </c>
      <c r="T7" s="13">
        <v>4517</v>
      </c>
      <c r="U7" s="65">
        <v>15307</v>
      </c>
      <c r="V7" s="13">
        <v>14722</v>
      </c>
      <c r="W7" s="13">
        <v>585</v>
      </c>
      <c r="X7" s="65">
        <v>71617</v>
      </c>
      <c r="Y7" s="13">
        <v>25578</v>
      </c>
      <c r="Z7" s="13">
        <v>46039</v>
      </c>
      <c r="AA7" s="65">
        <v>247850</v>
      </c>
      <c r="AB7" s="13">
        <v>35166</v>
      </c>
      <c r="AC7" s="1">
        <v>212684</v>
      </c>
      <c r="AD7" s="13">
        <f>(B7/365)*1000</f>
        <v>2010635.6164383562</v>
      </c>
      <c r="AE7" s="78">
        <v>0.60599999999999998</v>
      </c>
      <c r="AF7" s="77">
        <v>100</v>
      </c>
      <c r="AG7" s="77">
        <v>43.703892451375012</v>
      </c>
    </row>
    <row r="8" spans="1:33" s="50" customFormat="1" ht="25.5" hidden="1" customHeight="1">
      <c r="A8" s="144" t="s">
        <v>186</v>
      </c>
      <c r="B8" s="142">
        <v>342247</v>
      </c>
      <c r="C8" s="64">
        <v>247582</v>
      </c>
      <c r="D8" s="64">
        <v>202354</v>
      </c>
      <c r="E8" s="64">
        <v>4560</v>
      </c>
      <c r="F8" s="64">
        <v>45228</v>
      </c>
      <c r="G8" s="13">
        <v>5296</v>
      </c>
      <c r="H8" s="143">
        <v>0</v>
      </c>
      <c r="I8" s="64">
        <v>1036</v>
      </c>
      <c r="J8" s="64">
        <v>19009</v>
      </c>
      <c r="K8" s="64">
        <v>3803</v>
      </c>
      <c r="L8" s="64">
        <v>15188</v>
      </c>
      <c r="M8" s="13">
        <v>18</v>
      </c>
      <c r="N8" s="13">
        <v>74620</v>
      </c>
      <c r="O8" s="142">
        <v>237726</v>
      </c>
      <c r="P8" s="13">
        <v>237726</v>
      </c>
      <c r="Q8" s="13">
        <v>0</v>
      </c>
      <c r="R8" s="144" t="s">
        <v>186</v>
      </c>
      <c r="S8" s="144" t="s">
        <v>186</v>
      </c>
      <c r="T8" s="13">
        <v>0</v>
      </c>
      <c r="U8" s="65">
        <v>10892</v>
      </c>
      <c r="V8" s="13">
        <v>10500</v>
      </c>
      <c r="W8" s="13">
        <v>392</v>
      </c>
      <c r="X8" s="65">
        <v>19009</v>
      </c>
      <c r="Y8" s="13">
        <v>13972</v>
      </c>
      <c r="Z8" s="13">
        <v>5037</v>
      </c>
      <c r="AA8" s="65">
        <v>74620</v>
      </c>
      <c r="AB8" s="13">
        <v>26484</v>
      </c>
      <c r="AC8" s="1">
        <v>48136</v>
      </c>
      <c r="AD8" s="13"/>
      <c r="AE8" s="78">
        <v>0.61299999999999999</v>
      </c>
      <c r="AF8" s="77">
        <v>100</v>
      </c>
      <c r="AG8" s="77">
        <v>27.66</v>
      </c>
    </row>
    <row r="9" spans="1:33" s="50" customFormat="1" ht="25.5" hidden="1" customHeight="1">
      <c r="A9" s="144" t="s">
        <v>187</v>
      </c>
      <c r="B9" s="142">
        <v>391635</v>
      </c>
      <c r="C9" s="64">
        <v>165565</v>
      </c>
      <c r="D9" s="64">
        <v>150784</v>
      </c>
      <c r="E9" s="64">
        <v>3073</v>
      </c>
      <c r="F9" s="64">
        <v>14780</v>
      </c>
      <c r="G9" s="13">
        <v>1111</v>
      </c>
      <c r="H9" s="143">
        <v>0</v>
      </c>
      <c r="I9" s="64">
        <v>231</v>
      </c>
      <c r="J9" s="64">
        <v>52609</v>
      </c>
      <c r="K9" s="64">
        <v>16132</v>
      </c>
      <c r="L9" s="64">
        <v>36477</v>
      </c>
      <c r="M9" s="13">
        <v>0</v>
      </c>
      <c r="N9" s="13">
        <v>173230</v>
      </c>
      <c r="O9" s="142">
        <v>161381</v>
      </c>
      <c r="P9" s="13">
        <v>125374</v>
      </c>
      <c r="Q9" s="13">
        <v>31489</v>
      </c>
      <c r="R9" s="144" t="s">
        <v>187</v>
      </c>
      <c r="S9" s="144" t="s">
        <v>187</v>
      </c>
      <c r="T9" s="13">
        <v>4517</v>
      </c>
      <c r="U9" s="65">
        <v>4415</v>
      </c>
      <c r="V9" s="13">
        <v>4222</v>
      </c>
      <c r="W9" s="13">
        <v>193</v>
      </c>
      <c r="X9" s="65">
        <v>52609</v>
      </c>
      <c r="Y9" s="13">
        <v>11606</v>
      </c>
      <c r="Z9" s="13">
        <v>41002</v>
      </c>
      <c r="AA9" s="65">
        <v>173230</v>
      </c>
      <c r="AB9" s="13">
        <v>8682</v>
      </c>
      <c r="AC9" s="1">
        <v>164548</v>
      </c>
      <c r="AD9" s="13"/>
      <c r="AE9" s="78">
        <v>0.59499999999999997</v>
      </c>
      <c r="AF9" s="77">
        <v>100</v>
      </c>
      <c r="AG9" s="77">
        <v>57.72</v>
      </c>
    </row>
    <row r="10" spans="1:33" ht="27" hidden="1" customHeight="1">
      <c r="A10" s="44" t="s">
        <v>53</v>
      </c>
      <c r="B10" s="63">
        <v>698502</v>
      </c>
      <c r="C10" s="64">
        <v>372813</v>
      </c>
      <c r="D10" s="64">
        <v>341562</v>
      </c>
      <c r="E10" s="64">
        <v>8874</v>
      </c>
      <c r="F10" s="64">
        <v>31251</v>
      </c>
      <c r="G10" s="14">
        <v>2986</v>
      </c>
      <c r="H10" s="26" t="s">
        <v>39</v>
      </c>
      <c r="I10" s="64">
        <v>2355</v>
      </c>
      <c r="J10" s="64">
        <v>73098</v>
      </c>
      <c r="K10" s="64">
        <v>28502</v>
      </c>
      <c r="L10" s="64">
        <v>44581</v>
      </c>
      <c r="M10" s="14">
        <v>15</v>
      </c>
      <c r="N10" s="14">
        <v>250235</v>
      </c>
      <c r="O10" s="65">
        <v>360953</v>
      </c>
      <c r="P10" s="13">
        <v>329164</v>
      </c>
      <c r="Q10" s="13">
        <v>29356</v>
      </c>
      <c r="R10" s="44" t="s">
        <v>53</v>
      </c>
      <c r="S10" s="44" t="s">
        <v>53</v>
      </c>
      <c r="T10" s="13">
        <v>2433</v>
      </c>
      <c r="U10" s="65">
        <v>14216</v>
      </c>
      <c r="V10" s="13">
        <v>13195</v>
      </c>
      <c r="W10" s="13">
        <v>1021</v>
      </c>
      <c r="X10" s="65">
        <v>73098</v>
      </c>
      <c r="Y10" s="13">
        <v>25678</v>
      </c>
      <c r="Z10" s="13">
        <v>47420</v>
      </c>
      <c r="AA10" s="65">
        <v>250235</v>
      </c>
      <c r="AB10" s="13">
        <v>33512</v>
      </c>
      <c r="AC10" s="1">
        <v>216723</v>
      </c>
      <c r="AD10" s="13">
        <f>(B10/365)*1000</f>
        <v>1913704.109589041</v>
      </c>
      <c r="AE10" s="28">
        <v>0.54400000000000004</v>
      </c>
      <c r="AF10" s="15">
        <v>100</v>
      </c>
      <c r="AG10" s="15">
        <v>46.626638148494919</v>
      </c>
    </row>
    <row r="11" spans="1:33" ht="25.5" hidden="1" customHeight="1">
      <c r="A11" s="144" t="s">
        <v>186</v>
      </c>
      <c r="B11" s="63">
        <v>342395</v>
      </c>
      <c r="C11" s="64">
        <v>221164</v>
      </c>
      <c r="D11" s="64">
        <v>195153</v>
      </c>
      <c r="E11" s="64">
        <v>5771</v>
      </c>
      <c r="F11" s="64">
        <v>26010</v>
      </c>
      <c r="G11" s="14">
        <v>2754</v>
      </c>
      <c r="H11" s="26">
        <v>0</v>
      </c>
      <c r="I11" s="64">
        <v>1683</v>
      </c>
      <c r="J11" s="64">
        <v>25557</v>
      </c>
      <c r="K11" s="64">
        <v>9823</v>
      </c>
      <c r="L11" s="64">
        <v>15720</v>
      </c>
      <c r="M11" s="14">
        <v>15</v>
      </c>
      <c r="N11" s="14">
        <v>93991</v>
      </c>
      <c r="O11" s="65">
        <v>212638</v>
      </c>
      <c r="P11" s="13">
        <v>212638</v>
      </c>
      <c r="Q11" s="13">
        <v>0</v>
      </c>
      <c r="R11" s="144" t="s">
        <v>186</v>
      </c>
      <c r="S11" s="144" t="s">
        <v>186</v>
      </c>
      <c r="T11" s="13">
        <v>0</v>
      </c>
      <c r="U11" s="65">
        <v>10208</v>
      </c>
      <c r="V11" s="13">
        <v>9815</v>
      </c>
      <c r="W11" s="13">
        <v>394</v>
      </c>
      <c r="X11" s="65">
        <v>25557</v>
      </c>
      <c r="Y11" s="13">
        <v>16207</v>
      </c>
      <c r="Z11" s="13">
        <v>9350</v>
      </c>
      <c r="AA11" s="65">
        <v>93991</v>
      </c>
      <c r="AB11" s="13">
        <v>26071</v>
      </c>
      <c r="AC11" s="1">
        <v>67920</v>
      </c>
      <c r="AD11" s="13"/>
      <c r="AE11" s="28">
        <v>0.54700000000000004</v>
      </c>
      <c r="AF11" s="15">
        <v>100</v>
      </c>
      <c r="AG11" s="15">
        <v>35.409999999999997</v>
      </c>
    </row>
    <row r="12" spans="1:33" ht="25.5" hidden="1" customHeight="1">
      <c r="A12" s="144" t="s">
        <v>187</v>
      </c>
      <c r="B12" s="63">
        <v>356107</v>
      </c>
      <c r="C12" s="64">
        <v>151650</v>
      </c>
      <c r="D12" s="64">
        <v>146409</v>
      </c>
      <c r="E12" s="64">
        <v>3103</v>
      </c>
      <c r="F12" s="64">
        <v>5241</v>
      </c>
      <c r="G12" s="14">
        <v>232</v>
      </c>
      <c r="H12" s="26">
        <v>0</v>
      </c>
      <c r="I12" s="64">
        <v>672</v>
      </c>
      <c r="J12" s="64">
        <v>47540</v>
      </c>
      <c r="K12" s="64">
        <v>18679</v>
      </c>
      <c r="L12" s="64">
        <v>28861</v>
      </c>
      <c r="M12" s="14">
        <v>0</v>
      </c>
      <c r="N12" s="14">
        <v>156244</v>
      </c>
      <c r="O12" s="65">
        <v>148315</v>
      </c>
      <c r="P12" s="13">
        <v>116526</v>
      </c>
      <c r="Q12" s="13">
        <v>29356</v>
      </c>
      <c r="R12" s="144" t="s">
        <v>187</v>
      </c>
      <c r="S12" s="144" t="s">
        <v>187</v>
      </c>
      <c r="T12" s="13">
        <v>2433</v>
      </c>
      <c r="U12" s="65">
        <v>4007</v>
      </c>
      <c r="V12" s="13">
        <v>3380</v>
      </c>
      <c r="W12" s="13">
        <v>627</v>
      </c>
      <c r="X12" s="65">
        <v>47540</v>
      </c>
      <c r="Y12" s="13">
        <v>9471</v>
      </c>
      <c r="Z12" s="13">
        <v>38070</v>
      </c>
      <c r="AA12" s="65">
        <v>156244</v>
      </c>
      <c r="AB12" s="13">
        <v>7441</v>
      </c>
      <c r="AC12" s="1">
        <v>148803</v>
      </c>
      <c r="AD12" s="13"/>
      <c r="AE12" s="28">
        <v>0.54100000000000004</v>
      </c>
      <c r="AF12" s="15">
        <v>100</v>
      </c>
      <c r="AG12" s="15">
        <v>57.41</v>
      </c>
    </row>
    <row r="13" spans="1:33" ht="25.5" hidden="1" customHeight="1">
      <c r="A13" s="44" t="s">
        <v>52</v>
      </c>
      <c r="B13" s="63">
        <v>675569</v>
      </c>
      <c r="C13" s="64">
        <v>357766</v>
      </c>
      <c r="D13" s="64">
        <v>330614</v>
      </c>
      <c r="E13" s="64">
        <v>7674</v>
      </c>
      <c r="F13" s="64">
        <v>27152</v>
      </c>
      <c r="G13" s="14">
        <v>1397</v>
      </c>
      <c r="H13" s="26" t="s">
        <v>39</v>
      </c>
      <c r="I13" s="64">
        <v>3298</v>
      </c>
      <c r="J13" s="169">
        <v>69306</v>
      </c>
      <c r="K13" s="64">
        <v>30386</v>
      </c>
      <c r="L13" s="64">
        <v>38786</v>
      </c>
      <c r="M13" s="14">
        <v>134</v>
      </c>
      <c r="N13" s="14">
        <v>245199</v>
      </c>
      <c r="O13" s="65">
        <v>348695</v>
      </c>
      <c r="P13" s="13">
        <v>317418</v>
      </c>
      <c r="Q13" s="13">
        <v>28865</v>
      </c>
      <c r="R13" s="44" t="s">
        <v>52</v>
      </c>
      <c r="S13" s="44" t="s">
        <v>52</v>
      </c>
      <c r="T13" s="13">
        <v>2412</v>
      </c>
      <c r="U13" s="65">
        <v>12370</v>
      </c>
      <c r="V13" s="13">
        <v>11270</v>
      </c>
      <c r="W13" s="13">
        <v>1100</v>
      </c>
      <c r="X13" s="65">
        <v>69306</v>
      </c>
      <c r="Y13" s="13">
        <v>25117</v>
      </c>
      <c r="Z13" s="13">
        <v>44189</v>
      </c>
      <c r="AA13" s="65">
        <v>245199</v>
      </c>
      <c r="AB13" s="13">
        <v>32165</v>
      </c>
      <c r="AC13" s="1">
        <v>213034</v>
      </c>
      <c r="AD13" s="13">
        <f>(B13/365)*1000</f>
        <v>1850873.9726027397</v>
      </c>
      <c r="AE13" s="28">
        <v>0.52300000000000002</v>
      </c>
      <c r="AF13" s="15">
        <v>100</v>
      </c>
      <c r="AG13" s="15">
        <v>47.042271033750808</v>
      </c>
    </row>
    <row r="14" spans="1:33" ht="25.5" hidden="1" customHeight="1">
      <c r="A14" s="144" t="s">
        <v>186</v>
      </c>
      <c r="B14" s="63">
        <v>355971</v>
      </c>
      <c r="C14" s="64">
        <v>220261</v>
      </c>
      <c r="D14" s="64">
        <v>195917</v>
      </c>
      <c r="E14" s="64">
        <v>5441</v>
      </c>
      <c r="F14" s="64">
        <v>24344</v>
      </c>
      <c r="G14" s="14">
        <v>1292</v>
      </c>
      <c r="H14" s="26">
        <v>0</v>
      </c>
      <c r="I14" s="64">
        <v>1837</v>
      </c>
      <c r="J14" s="64">
        <v>30182</v>
      </c>
      <c r="K14" s="64">
        <v>12777</v>
      </c>
      <c r="L14" s="64">
        <v>17271</v>
      </c>
      <c r="M14" s="14">
        <v>134</v>
      </c>
      <c r="N14" s="14">
        <v>103691</v>
      </c>
      <c r="O14" s="65">
        <v>213528</v>
      </c>
      <c r="P14" s="13">
        <v>213528</v>
      </c>
      <c r="Q14" s="13">
        <v>0</v>
      </c>
      <c r="R14" s="144" t="s">
        <v>186</v>
      </c>
      <c r="S14" s="144" t="s">
        <v>186</v>
      </c>
      <c r="T14" s="13">
        <v>0</v>
      </c>
      <c r="U14" s="65">
        <v>8570</v>
      </c>
      <c r="V14" s="13">
        <v>8097</v>
      </c>
      <c r="W14" s="13">
        <v>474</v>
      </c>
      <c r="X14" s="65">
        <v>30182</v>
      </c>
      <c r="Y14" s="13">
        <v>16490</v>
      </c>
      <c r="Z14" s="13">
        <v>13692</v>
      </c>
      <c r="AA14" s="65">
        <v>103691</v>
      </c>
      <c r="AB14" s="13">
        <v>24792</v>
      </c>
      <c r="AC14" s="1">
        <v>78898</v>
      </c>
      <c r="AD14" s="13"/>
      <c r="AE14" s="28">
        <v>0.54600000000000004</v>
      </c>
      <c r="AF14" s="15">
        <v>100</v>
      </c>
      <c r="AG14" s="15">
        <v>38.119999999999997</v>
      </c>
    </row>
    <row r="15" spans="1:33" ht="25.5" hidden="1" customHeight="1">
      <c r="A15" s="144" t="s">
        <v>187</v>
      </c>
      <c r="B15" s="63">
        <v>319598</v>
      </c>
      <c r="C15" s="64">
        <v>137505</v>
      </c>
      <c r="D15" s="64">
        <v>134697</v>
      </c>
      <c r="E15" s="64">
        <v>2233</v>
      </c>
      <c r="F15" s="64">
        <v>2808</v>
      </c>
      <c r="G15" s="14">
        <v>105</v>
      </c>
      <c r="H15" s="26">
        <v>0</v>
      </c>
      <c r="I15" s="64">
        <v>1461</v>
      </c>
      <c r="J15" s="64">
        <v>39124</v>
      </c>
      <c r="K15" s="64">
        <v>17609</v>
      </c>
      <c r="L15" s="64">
        <v>21515</v>
      </c>
      <c r="M15" s="14">
        <v>0</v>
      </c>
      <c r="N15" s="14">
        <v>141508</v>
      </c>
      <c r="O15" s="65">
        <v>135168</v>
      </c>
      <c r="P15" s="13">
        <v>103890</v>
      </c>
      <c r="Q15" s="13">
        <v>28865</v>
      </c>
      <c r="R15" s="144" t="s">
        <v>187</v>
      </c>
      <c r="S15" s="144" t="s">
        <v>187</v>
      </c>
      <c r="T15" s="13">
        <v>2412</v>
      </c>
      <c r="U15" s="65">
        <v>3798</v>
      </c>
      <c r="V15" s="13">
        <v>3173</v>
      </c>
      <c r="W15" s="13">
        <v>626</v>
      </c>
      <c r="X15" s="65">
        <v>39124</v>
      </c>
      <c r="Y15" s="13">
        <v>8627</v>
      </c>
      <c r="Z15" s="13">
        <v>30497</v>
      </c>
      <c r="AA15" s="65">
        <v>141508</v>
      </c>
      <c r="AB15" s="13">
        <v>7373</v>
      </c>
      <c r="AC15" s="1">
        <v>134136</v>
      </c>
      <c r="AD15" s="13"/>
      <c r="AE15" s="28">
        <v>0.48899999999999999</v>
      </c>
      <c r="AF15" s="15">
        <v>100</v>
      </c>
      <c r="AG15" s="15">
        <v>56.98</v>
      </c>
    </row>
    <row r="16" spans="1:33" ht="25.5" customHeight="1">
      <c r="A16" s="44" t="s">
        <v>51</v>
      </c>
      <c r="B16" s="63">
        <v>665759</v>
      </c>
      <c r="C16" s="64">
        <v>345187</v>
      </c>
      <c r="D16" s="64">
        <v>311399</v>
      </c>
      <c r="E16" s="64">
        <v>6193</v>
      </c>
      <c r="F16" s="64">
        <v>33788</v>
      </c>
      <c r="G16" s="14">
        <v>1358</v>
      </c>
      <c r="H16" s="26" t="s">
        <v>39</v>
      </c>
      <c r="I16" s="64">
        <v>3903</v>
      </c>
      <c r="J16" s="64">
        <v>67388</v>
      </c>
      <c r="K16" s="64">
        <v>29664</v>
      </c>
      <c r="L16" s="64">
        <v>37432</v>
      </c>
      <c r="M16" s="14">
        <v>292</v>
      </c>
      <c r="N16" s="14">
        <v>249283</v>
      </c>
      <c r="O16" s="65">
        <v>337636</v>
      </c>
      <c r="P16" s="14">
        <v>307919</v>
      </c>
      <c r="Q16" s="14">
        <v>27321</v>
      </c>
      <c r="R16" s="44" t="s">
        <v>51</v>
      </c>
      <c r="S16" s="44" t="s">
        <v>51</v>
      </c>
      <c r="T16" s="14">
        <v>2396</v>
      </c>
      <c r="U16" s="65">
        <v>11454</v>
      </c>
      <c r="V16" s="14">
        <v>10220</v>
      </c>
      <c r="W16" s="14">
        <v>1234</v>
      </c>
      <c r="X16" s="65">
        <v>67388</v>
      </c>
      <c r="Y16" s="14">
        <v>21398</v>
      </c>
      <c r="Z16" s="14">
        <v>45990</v>
      </c>
      <c r="AA16" s="65">
        <v>249282</v>
      </c>
      <c r="AB16" s="14">
        <v>28339</v>
      </c>
      <c r="AC16" s="74">
        <v>220943</v>
      </c>
      <c r="AD16" s="13">
        <f>(B16/365)*1000</f>
        <v>1823997.2602739725</v>
      </c>
      <c r="AE16" s="28">
        <v>0.504</v>
      </c>
      <c r="AF16" s="15">
        <v>100</v>
      </c>
      <c r="AG16" s="15">
        <v>48.15165848302464</v>
      </c>
    </row>
    <row r="17" spans="1:35" ht="25.5" hidden="1" customHeight="1">
      <c r="A17" s="144" t="s">
        <v>186</v>
      </c>
      <c r="B17" s="63">
        <v>358788</v>
      </c>
      <c r="C17" s="64">
        <v>215929</v>
      </c>
      <c r="D17" s="64">
        <v>192446</v>
      </c>
      <c r="E17" s="64">
        <v>4549</v>
      </c>
      <c r="F17" s="64">
        <v>23483</v>
      </c>
      <c r="G17" s="14">
        <v>1321</v>
      </c>
      <c r="H17" s="26" t="s">
        <v>39</v>
      </c>
      <c r="I17" s="64">
        <v>1836</v>
      </c>
      <c r="J17" s="64">
        <v>28984</v>
      </c>
      <c r="K17" s="64">
        <v>12490</v>
      </c>
      <c r="L17" s="64">
        <v>16202</v>
      </c>
      <c r="M17" s="14">
        <v>292</v>
      </c>
      <c r="N17" s="14">
        <v>112040</v>
      </c>
      <c r="O17" s="65">
        <v>210059</v>
      </c>
      <c r="P17" s="14">
        <v>210059</v>
      </c>
      <c r="Q17" s="17">
        <v>0</v>
      </c>
      <c r="R17" s="144" t="s">
        <v>186</v>
      </c>
      <c r="S17" s="144" t="s">
        <v>186</v>
      </c>
      <c r="T17" s="17">
        <v>0</v>
      </c>
      <c r="U17" s="65">
        <v>7706</v>
      </c>
      <c r="V17" s="14">
        <v>6902</v>
      </c>
      <c r="W17" s="14">
        <v>804</v>
      </c>
      <c r="X17" s="65">
        <v>28984</v>
      </c>
      <c r="Y17" s="14">
        <v>13042</v>
      </c>
      <c r="Z17" s="14">
        <v>15942</v>
      </c>
      <c r="AA17" s="65">
        <v>112040</v>
      </c>
      <c r="AB17" s="14">
        <v>22307</v>
      </c>
      <c r="AC17" s="74">
        <v>89732</v>
      </c>
      <c r="AD17" s="13"/>
      <c r="AE17" s="28">
        <v>0.53600000000000003</v>
      </c>
      <c r="AF17" s="15">
        <v>100</v>
      </c>
      <c r="AG17" s="15">
        <v>39.82</v>
      </c>
      <c r="AH17" s="9">
        <v>1103000</v>
      </c>
      <c r="AI17" s="9">
        <f>AE17*AH17</f>
        <v>591208</v>
      </c>
    </row>
    <row r="18" spans="1:35" ht="25.5" hidden="1" customHeight="1">
      <c r="A18" s="144" t="s">
        <v>187</v>
      </c>
      <c r="B18" s="63">
        <v>306971</v>
      </c>
      <c r="C18" s="64">
        <v>129258</v>
      </c>
      <c r="D18" s="64">
        <v>118953</v>
      </c>
      <c r="E18" s="64">
        <v>1644</v>
      </c>
      <c r="F18" s="64">
        <v>10305</v>
      </c>
      <c r="G18" s="14">
        <v>37</v>
      </c>
      <c r="H18" s="26" t="s">
        <v>39</v>
      </c>
      <c r="I18" s="64">
        <v>2067</v>
      </c>
      <c r="J18" s="64">
        <v>38404</v>
      </c>
      <c r="K18" s="64">
        <v>17174</v>
      </c>
      <c r="L18" s="64">
        <v>21230</v>
      </c>
      <c r="M18" s="17">
        <v>0</v>
      </c>
      <c r="N18" s="14">
        <v>137243</v>
      </c>
      <c r="O18" s="65">
        <v>127577</v>
      </c>
      <c r="P18" s="14">
        <v>97860</v>
      </c>
      <c r="Q18" s="14">
        <v>27321</v>
      </c>
      <c r="R18" s="144" t="s">
        <v>187</v>
      </c>
      <c r="S18" s="144" t="s">
        <v>187</v>
      </c>
      <c r="T18" s="14">
        <v>2396</v>
      </c>
      <c r="U18" s="65">
        <v>3748</v>
      </c>
      <c r="V18" s="14">
        <v>3318</v>
      </c>
      <c r="W18" s="14">
        <v>430</v>
      </c>
      <c r="X18" s="65">
        <v>38404</v>
      </c>
      <c r="Y18" s="14">
        <v>8356</v>
      </c>
      <c r="Z18" s="14">
        <v>30048</v>
      </c>
      <c r="AA18" s="65">
        <v>137243</v>
      </c>
      <c r="AB18" s="14">
        <v>6032</v>
      </c>
      <c r="AC18" s="74">
        <v>131211</v>
      </c>
      <c r="AD18" s="13"/>
      <c r="AE18" s="28">
        <v>0.45900000000000002</v>
      </c>
      <c r="AF18" s="15">
        <v>100</v>
      </c>
      <c r="AG18" s="15">
        <v>57.89</v>
      </c>
      <c r="AH18" s="9">
        <v>1078000</v>
      </c>
      <c r="AI18" s="9">
        <f>AE18*AH18</f>
        <v>494802</v>
      </c>
    </row>
    <row r="19" spans="1:35" ht="25.5" customHeight="1">
      <c r="A19" s="44" t="s">
        <v>17</v>
      </c>
      <c r="B19" s="63">
        <v>626914</v>
      </c>
      <c r="C19" s="64">
        <f>D19+F19</f>
        <v>308179</v>
      </c>
      <c r="D19" s="64">
        <v>302993</v>
      </c>
      <c r="E19" s="64">
        <v>7524</v>
      </c>
      <c r="F19" s="64">
        <v>5186</v>
      </c>
      <c r="G19" s="17">
        <v>19</v>
      </c>
      <c r="H19" s="26" t="s">
        <v>39</v>
      </c>
      <c r="I19" s="64">
        <v>6638</v>
      </c>
      <c r="J19" s="64">
        <f>SUM(K19:M19)</f>
        <v>64490</v>
      </c>
      <c r="K19" s="64">
        <v>26220</v>
      </c>
      <c r="L19" s="64">
        <v>38270</v>
      </c>
      <c r="M19" s="17">
        <v>0</v>
      </c>
      <c r="N19" s="14">
        <v>247607</v>
      </c>
      <c r="O19" s="65">
        <f>SUM(P19:T19)</f>
        <v>300635</v>
      </c>
      <c r="P19" s="14">
        <v>271312</v>
      </c>
      <c r="Q19" s="17">
        <v>27128</v>
      </c>
      <c r="R19" s="44" t="s">
        <v>17</v>
      </c>
      <c r="S19" s="44" t="s">
        <v>17</v>
      </c>
      <c r="T19" s="17">
        <v>2195</v>
      </c>
      <c r="U19" s="65">
        <f>SUM(V19:W19)</f>
        <v>14181</v>
      </c>
      <c r="V19" s="14">
        <v>14062</v>
      </c>
      <c r="W19" s="14">
        <v>119</v>
      </c>
      <c r="X19" s="65">
        <f>SUM(Y19:Z19)</f>
        <v>64490</v>
      </c>
      <c r="Y19" s="14">
        <v>16575</v>
      </c>
      <c r="Z19" s="13">
        <v>47915</v>
      </c>
      <c r="AA19" s="65">
        <f>SUM(AB19:AC19)</f>
        <v>247607</v>
      </c>
      <c r="AB19" s="14">
        <v>17502</v>
      </c>
      <c r="AC19" s="74">
        <v>230105</v>
      </c>
      <c r="AD19" s="13">
        <f>(B19/365)*1000</f>
        <v>1717572.6027397262</v>
      </c>
      <c r="AE19" s="16">
        <v>0.45</v>
      </c>
      <c r="AF19" s="15">
        <v>100</v>
      </c>
      <c r="AG19" s="15">
        <v>50.841901760050021</v>
      </c>
    </row>
    <row r="20" spans="1:35" ht="25.5" customHeight="1">
      <c r="A20" s="44"/>
      <c r="C20" s="64"/>
      <c r="D20" s="64"/>
      <c r="E20" s="64"/>
      <c r="F20" s="64"/>
      <c r="G20" s="17"/>
      <c r="H20" s="26"/>
      <c r="I20" s="64"/>
      <c r="J20" s="64"/>
      <c r="K20" s="64"/>
      <c r="L20" s="64"/>
      <c r="M20" s="17"/>
      <c r="N20" s="14"/>
      <c r="O20" s="65"/>
      <c r="P20" s="14"/>
      <c r="Q20" s="17"/>
      <c r="R20" s="44"/>
      <c r="S20" s="44"/>
      <c r="T20" s="17"/>
      <c r="U20" s="65"/>
      <c r="V20" s="14"/>
      <c r="W20" s="14"/>
      <c r="X20" s="65"/>
      <c r="Y20" s="14"/>
      <c r="Z20" s="13"/>
      <c r="AA20" s="65"/>
      <c r="AB20" s="14"/>
      <c r="AC20" s="74"/>
      <c r="AD20" s="13"/>
      <c r="AE20" s="16"/>
      <c r="AF20" s="15"/>
      <c r="AG20" s="15"/>
    </row>
    <row r="21" spans="1:35" ht="25.5" customHeight="1">
      <c r="A21" s="44" t="s">
        <v>31</v>
      </c>
      <c r="B21" s="64">
        <v>599453</v>
      </c>
      <c r="C21" s="64">
        <v>269917</v>
      </c>
      <c r="D21" s="64">
        <v>268706</v>
      </c>
      <c r="E21" s="64">
        <v>2851</v>
      </c>
      <c r="F21" s="64">
        <v>1210</v>
      </c>
      <c r="G21" s="17" t="s">
        <v>39</v>
      </c>
      <c r="H21" s="26" t="s">
        <v>39</v>
      </c>
      <c r="I21" s="64">
        <v>9172</v>
      </c>
      <c r="J21" s="64">
        <v>67866</v>
      </c>
      <c r="K21" s="64">
        <v>26786</v>
      </c>
      <c r="L21" s="64">
        <v>41080</v>
      </c>
      <c r="M21" s="17">
        <v>0</v>
      </c>
      <c r="N21" s="14">
        <v>252499</v>
      </c>
      <c r="O21" s="65">
        <v>267065</v>
      </c>
      <c r="P21" s="14">
        <v>237385</v>
      </c>
      <c r="Q21" s="17">
        <v>26519</v>
      </c>
      <c r="R21" s="44" t="s">
        <v>31</v>
      </c>
      <c r="S21" s="44" t="s">
        <v>31</v>
      </c>
      <c r="T21" s="17">
        <v>3160</v>
      </c>
      <c r="U21" s="65">
        <v>12023</v>
      </c>
      <c r="V21" s="14">
        <v>11894</v>
      </c>
      <c r="W21" s="14">
        <v>129</v>
      </c>
      <c r="X21" s="65">
        <v>67866</v>
      </c>
      <c r="Y21" s="14">
        <v>13587</v>
      </c>
      <c r="Z21" s="13">
        <v>54280</v>
      </c>
      <c r="AA21" s="65">
        <v>252499</v>
      </c>
      <c r="AB21" s="14">
        <v>17034</v>
      </c>
      <c r="AC21" s="74">
        <v>235464</v>
      </c>
      <c r="AD21" s="13">
        <f>(B21/365)*1000</f>
        <v>1642336.98630137</v>
      </c>
      <c r="AE21" s="16">
        <v>0.39200000000000002</v>
      </c>
      <c r="AF21" s="15">
        <v>100</v>
      </c>
      <c r="AG21" s="15">
        <v>54.97</v>
      </c>
    </row>
    <row r="22" spans="1:35" ht="25.5" customHeight="1">
      <c r="A22" s="44" t="s">
        <v>178</v>
      </c>
      <c r="B22" s="64">
        <v>602629</v>
      </c>
      <c r="C22" s="64">
        <v>261806</v>
      </c>
      <c r="D22" s="64">
        <v>260907</v>
      </c>
      <c r="E22" s="64">
        <v>3752</v>
      </c>
      <c r="F22" s="64">
        <v>899</v>
      </c>
      <c r="G22" s="17" t="s">
        <v>39</v>
      </c>
      <c r="H22" s="26" t="s">
        <v>39</v>
      </c>
      <c r="I22" s="64">
        <v>9663</v>
      </c>
      <c r="J22" s="64">
        <v>68359</v>
      </c>
      <c r="K22" s="64">
        <v>27275</v>
      </c>
      <c r="L22" s="64">
        <v>41084</v>
      </c>
      <c r="M22" s="17">
        <v>0</v>
      </c>
      <c r="N22" s="14">
        <v>262802</v>
      </c>
      <c r="O22" s="65">
        <v>258054</v>
      </c>
      <c r="P22" s="14">
        <v>227372</v>
      </c>
      <c r="Q22" s="17">
        <v>26558</v>
      </c>
      <c r="R22" s="64" t="s">
        <v>178</v>
      </c>
      <c r="S22" s="44" t="s">
        <v>178</v>
      </c>
      <c r="T22" s="17">
        <v>4124</v>
      </c>
      <c r="U22" s="65">
        <v>13415</v>
      </c>
      <c r="V22" s="14">
        <v>13183</v>
      </c>
      <c r="W22" s="14">
        <v>232</v>
      </c>
      <c r="X22" s="65">
        <v>68359</v>
      </c>
      <c r="Y22" s="14">
        <v>13187</v>
      </c>
      <c r="Z22" s="13">
        <v>55171</v>
      </c>
      <c r="AA22" s="65">
        <v>262802</v>
      </c>
      <c r="AB22" s="14">
        <v>17149</v>
      </c>
      <c r="AC22" s="74">
        <v>245653</v>
      </c>
      <c r="AD22" s="13">
        <f>(B22/365)*1000</f>
        <v>1651038.3561643835</v>
      </c>
      <c r="AE22" s="16">
        <v>0.38100000000000001</v>
      </c>
      <c r="AF22" s="15">
        <v>100</v>
      </c>
      <c r="AG22" s="15">
        <v>56.56</v>
      </c>
    </row>
    <row r="23" spans="1:35" ht="21" customHeight="1">
      <c r="A23" s="44" t="s">
        <v>194</v>
      </c>
      <c r="B23" s="64">
        <v>612732</v>
      </c>
      <c r="C23" s="64">
        <v>256680</v>
      </c>
      <c r="D23" s="64">
        <v>256325</v>
      </c>
      <c r="E23" s="64">
        <v>4815</v>
      </c>
      <c r="F23" s="64">
        <v>355</v>
      </c>
      <c r="G23" s="17" t="s">
        <v>39</v>
      </c>
      <c r="H23" s="26" t="s">
        <v>39</v>
      </c>
      <c r="I23" s="64">
        <v>10547</v>
      </c>
      <c r="J23" s="64">
        <v>69545</v>
      </c>
      <c r="K23" s="64">
        <v>26224</v>
      </c>
      <c r="L23" s="64">
        <v>43321</v>
      </c>
      <c r="M23" s="17">
        <v>0</v>
      </c>
      <c r="N23" s="14">
        <v>275959</v>
      </c>
      <c r="O23" s="65">
        <v>251864</v>
      </c>
      <c r="P23" s="14">
        <v>220506</v>
      </c>
      <c r="Q23" s="17">
        <v>26913</v>
      </c>
      <c r="R23" s="64"/>
      <c r="S23" s="44" t="s">
        <v>194</v>
      </c>
      <c r="T23" s="17">
        <v>4446</v>
      </c>
      <c r="U23" s="65">
        <v>15363</v>
      </c>
      <c r="V23" s="14">
        <v>15078</v>
      </c>
      <c r="W23" s="14">
        <v>285</v>
      </c>
      <c r="X23" s="65">
        <v>69545</v>
      </c>
      <c r="Y23" s="14">
        <v>14048</v>
      </c>
      <c r="Z23" s="13">
        <v>55497</v>
      </c>
      <c r="AA23" s="65">
        <v>275959</v>
      </c>
      <c r="AB23" s="14">
        <v>17691</v>
      </c>
      <c r="AC23" s="74">
        <v>258269</v>
      </c>
      <c r="AD23" s="13">
        <f>(B23/365)*1000</f>
        <v>1678717.8082191781</v>
      </c>
      <c r="AE23" s="16">
        <v>0.373</v>
      </c>
      <c r="AF23" s="15">
        <v>100</v>
      </c>
      <c r="AG23" s="15">
        <v>58.11</v>
      </c>
    </row>
    <row r="24" spans="1:35" ht="21" customHeight="1">
      <c r="A24" s="44" t="s">
        <v>231</v>
      </c>
      <c r="B24" s="64">
        <v>622117</v>
      </c>
      <c r="C24" s="64">
        <v>256712</v>
      </c>
      <c r="D24" s="64">
        <v>253914</v>
      </c>
      <c r="E24" s="64">
        <v>4696</v>
      </c>
      <c r="F24" s="64">
        <v>2798</v>
      </c>
      <c r="G24" s="17">
        <v>2357</v>
      </c>
      <c r="H24" s="26" t="s">
        <v>39</v>
      </c>
      <c r="I24" s="64">
        <v>10844</v>
      </c>
      <c r="J24" s="64">
        <v>69418</v>
      </c>
      <c r="K24" s="64">
        <v>24340</v>
      </c>
      <c r="L24" s="64">
        <v>45079</v>
      </c>
      <c r="M24" s="17">
        <v>0</v>
      </c>
      <c r="N24" s="14">
        <v>285143</v>
      </c>
      <c r="O24" s="65">
        <v>249658</v>
      </c>
      <c r="P24" s="14">
        <v>216664</v>
      </c>
      <c r="Q24" s="17">
        <v>28431</v>
      </c>
      <c r="R24" s="44">
        <v>28431</v>
      </c>
      <c r="S24" s="44" t="s">
        <v>231</v>
      </c>
      <c r="T24" s="17">
        <v>4563</v>
      </c>
      <c r="U24" s="65">
        <v>17898</v>
      </c>
      <c r="V24" s="14">
        <v>16716</v>
      </c>
      <c r="W24" s="14">
        <v>1182</v>
      </c>
      <c r="X24" s="65">
        <v>69418</v>
      </c>
      <c r="Y24" s="14">
        <v>18385</v>
      </c>
      <c r="Z24" s="13">
        <v>51034</v>
      </c>
      <c r="AA24" s="65">
        <v>285143</v>
      </c>
      <c r="AB24" s="14">
        <v>20017</v>
      </c>
      <c r="AC24" s="74">
        <v>265125</v>
      </c>
      <c r="AD24" s="13">
        <f>(B24/365)*1000</f>
        <v>1704430.1369863015</v>
      </c>
      <c r="AE24" s="16">
        <v>0.373</v>
      </c>
      <c r="AF24" s="15">
        <v>100</v>
      </c>
      <c r="AG24" s="15">
        <v>58.74</v>
      </c>
    </row>
    <row r="25" spans="1:35" ht="21" customHeight="1">
      <c r="A25" s="44"/>
      <c r="B25" s="64"/>
      <c r="C25" s="64"/>
      <c r="D25" s="64"/>
      <c r="E25" s="64"/>
      <c r="F25" s="64"/>
      <c r="G25" s="26"/>
      <c r="H25" s="26"/>
      <c r="I25" s="64"/>
      <c r="J25" s="64"/>
      <c r="K25" s="64"/>
      <c r="L25" s="64"/>
      <c r="M25" s="67"/>
      <c r="N25" s="64"/>
      <c r="O25" s="65"/>
      <c r="P25" s="65"/>
      <c r="Q25" s="65"/>
      <c r="R25" s="44"/>
      <c r="S25" s="44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6"/>
      <c r="AE25" s="68"/>
      <c r="AF25" s="69"/>
      <c r="AG25" s="69"/>
    </row>
    <row r="26" spans="1:35" ht="21" customHeight="1">
      <c r="A26" s="44"/>
      <c r="B26" s="64"/>
      <c r="C26" s="64"/>
      <c r="D26" s="64"/>
      <c r="E26" s="64"/>
      <c r="F26" s="64"/>
      <c r="G26" s="26"/>
      <c r="H26" s="26"/>
      <c r="I26" s="64"/>
      <c r="J26" s="64"/>
      <c r="K26" s="64"/>
      <c r="L26" s="67"/>
      <c r="N26" s="64"/>
      <c r="O26" s="65"/>
      <c r="P26" s="65"/>
      <c r="Q26" s="65"/>
      <c r="R26" s="44"/>
      <c r="S26" s="44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6"/>
      <c r="AE26" s="68"/>
      <c r="AF26" s="69"/>
      <c r="AG26" s="69"/>
    </row>
    <row r="27" spans="1:35" ht="21" customHeight="1">
      <c r="A27" s="44"/>
      <c r="B27" s="64"/>
      <c r="C27" s="64"/>
      <c r="D27" s="64"/>
      <c r="E27" s="64"/>
      <c r="F27" s="64"/>
      <c r="G27" s="26"/>
      <c r="H27" s="26"/>
      <c r="I27" s="64"/>
      <c r="J27" s="64"/>
      <c r="K27" s="64"/>
      <c r="L27" s="64"/>
      <c r="M27" s="67"/>
      <c r="N27" s="64"/>
      <c r="O27" s="65"/>
      <c r="P27" s="65"/>
      <c r="Q27" s="65"/>
      <c r="R27" s="44"/>
      <c r="S27" s="44"/>
      <c r="T27" s="65"/>
      <c r="U27" s="65"/>
      <c r="V27" s="65"/>
      <c r="W27" s="65"/>
      <c r="X27" s="65"/>
      <c r="Y27" s="65"/>
      <c r="Z27" s="65"/>
      <c r="AA27" s="65"/>
      <c r="AB27" s="65"/>
      <c r="AC27" s="74"/>
      <c r="AD27" s="66"/>
      <c r="AE27" s="68"/>
      <c r="AF27" s="69"/>
      <c r="AG27" s="69"/>
    </row>
    <row r="28" spans="1:35" ht="21" customHeight="1">
      <c r="A28" s="44"/>
      <c r="B28" s="64"/>
      <c r="C28" s="64"/>
      <c r="D28" s="64"/>
      <c r="E28" s="64"/>
      <c r="F28" s="64"/>
      <c r="G28" s="26"/>
      <c r="H28" s="26"/>
      <c r="I28" s="64"/>
      <c r="J28" s="64"/>
      <c r="K28" s="64"/>
      <c r="L28" s="64"/>
      <c r="M28" s="67"/>
      <c r="N28" s="64"/>
      <c r="O28" s="65"/>
      <c r="P28" s="65"/>
      <c r="Q28" s="65"/>
      <c r="R28" s="44"/>
      <c r="S28" s="44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6"/>
      <c r="AE28" s="68"/>
      <c r="AF28" s="69"/>
      <c r="AG28" s="69"/>
    </row>
    <row r="29" spans="1:35" ht="21" customHeight="1">
      <c r="A29" s="44"/>
      <c r="B29" s="64"/>
      <c r="C29" s="64"/>
      <c r="D29" s="64"/>
      <c r="E29" s="64"/>
      <c r="F29" s="64"/>
      <c r="G29" s="26"/>
      <c r="H29" s="26"/>
      <c r="I29" s="64"/>
      <c r="J29" s="64"/>
      <c r="K29" s="64"/>
      <c r="L29" s="64"/>
      <c r="M29" s="67"/>
      <c r="N29" s="64"/>
      <c r="O29" s="65"/>
      <c r="P29" s="65"/>
      <c r="Q29" s="65"/>
      <c r="R29" s="44"/>
      <c r="S29" s="44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6"/>
      <c r="AE29" s="68"/>
      <c r="AF29" s="69"/>
      <c r="AG29" s="69"/>
    </row>
    <row r="30" spans="1:35" ht="21" customHeight="1">
      <c r="A30" s="44"/>
      <c r="B30" s="64"/>
      <c r="C30" s="64"/>
      <c r="D30" s="64"/>
      <c r="E30" s="64"/>
      <c r="F30" s="64"/>
      <c r="G30" s="26"/>
      <c r="H30" s="26"/>
      <c r="I30" s="64"/>
      <c r="J30" s="64"/>
      <c r="K30" s="64"/>
      <c r="L30" s="64"/>
      <c r="M30" s="67"/>
      <c r="N30" s="64"/>
      <c r="O30" s="65"/>
      <c r="P30" s="65"/>
      <c r="Q30" s="65"/>
      <c r="R30" s="44"/>
      <c r="S30" s="44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6"/>
      <c r="AE30" s="68"/>
      <c r="AF30" s="69"/>
      <c r="AG30" s="69"/>
    </row>
    <row r="31" spans="1:35" ht="16.5" customHeight="1">
      <c r="A31" s="51"/>
      <c r="R31" s="51"/>
      <c r="S31" s="51"/>
    </row>
    <row r="32" spans="1:35">
      <c r="A32" s="51"/>
      <c r="R32" s="51"/>
      <c r="S32" s="51"/>
    </row>
    <row r="33" spans="1:33">
      <c r="A33" s="51"/>
      <c r="R33" s="51"/>
      <c r="S33" s="51"/>
    </row>
    <row r="34" spans="1:33">
      <c r="A34" s="51"/>
      <c r="R34" s="51"/>
      <c r="S34" s="51"/>
    </row>
    <row r="35" spans="1:33">
      <c r="A35" s="51"/>
      <c r="R35" s="51"/>
      <c r="S35" s="51"/>
    </row>
    <row r="36" spans="1:33" ht="14.4" thickBot="1">
      <c r="A36" s="29"/>
      <c r="B36" s="70"/>
      <c r="C36" s="30"/>
      <c r="D36" s="30"/>
      <c r="E36" s="31"/>
      <c r="F36" s="31"/>
      <c r="G36" s="31"/>
      <c r="H36" s="71"/>
      <c r="I36" s="71"/>
      <c r="J36" s="31"/>
      <c r="K36" s="31"/>
      <c r="L36" s="31"/>
      <c r="M36" s="31"/>
      <c r="N36" s="31"/>
      <c r="O36" s="31"/>
      <c r="P36" s="31"/>
      <c r="Q36" s="31"/>
      <c r="R36" s="29"/>
      <c r="S36" s="29"/>
      <c r="T36" s="31"/>
      <c r="U36" s="72"/>
      <c r="V36" s="31"/>
      <c r="W36" s="31"/>
      <c r="X36" s="30"/>
      <c r="Y36" s="30"/>
      <c r="Z36" s="30"/>
      <c r="AA36" s="30"/>
      <c r="AB36" s="30"/>
      <c r="AC36" s="30"/>
      <c r="AD36" s="31"/>
      <c r="AE36" s="31"/>
      <c r="AF36" s="31"/>
      <c r="AG36" s="31"/>
    </row>
    <row r="37" spans="1:33">
      <c r="A37" s="9" t="s">
        <v>210</v>
      </c>
      <c r="C37" s="14"/>
      <c r="D37" s="14"/>
      <c r="H37" s="2"/>
      <c r="I37" s="2"/>
      <c r="J37" s="9" t="s">
        <v>47</v>
      </c>
      <c r="R37" s="9" t="s">
        <v>46</v>
      </c>
      <c r="S37" s="9" t="s">
        <v>198</v>
      </c>
      <c r="U37" s="63"/>
      <c r="X37" s="14"/>
      <c r="Y37" s="2"/>
      <c r="AA37" s="9" t="s">
        <v>47</v>
      </c>
      <c r="AB37" s="17"/>
      <c r="AC37" s="14"/>
    </row>
    <row r="38" spans="1:33">
      <c r="A38" s="9" t="s">
        <v>211</v>
      </c>
      <c r="C38" s="14"/>
      <c r="D38" s="14"/>
      <c r="U38" s="63"/>
      <c r="X38" s="14"/>
      <c r="Y38" s="2"/>
      <c r="Z38" s="17"/>
      <c r="AA38" s="17"/>
      <c r="AB38" s="17"/>
      <c r="AC38" s="14"/>
    </row>
    <row r="39" spans="1:33">
      <c r="C39" s="14"/>
      <c r="D39" s="14"/>
      <c r="H39" s="14"/>
      <c r="I39" s="14"/>
      <c r="X39" s="14"/>
    </row>
    <row r="40" spans="1:33">
      <c r="C40" s="14"/>
      <c r="D40" s="14"/>
      <c r="H40" s="2"/>
      <c r="I40" s="2"/>
      <c r="U40" s="63"/>
      <c r="X40" s="14"/>
      <c r="Y40" s="14"/>
      <c r="Z40" s="14"/>
      <c r="AA40" s="209"/>
      <c r="AB40" s="14"/>
      <c r="AC40" s="14"/>
    </row>
    <row r="41" spans="1:33">
      <c r="C41" s="209"/>
      <c r="D41" s="14"/>
      <c r="H41" s="2"/>
      <c r="I41" s="2"/>
      <c r="U41" s="63"/>
      <c r="X41" s="14"/>
      <c r="Y41" s="2"/>
      <c r="Z41" s="14"/>
      <c r="AA41" s="14"/>
      <c r="AB41" s="17"/>
      <c r="AC41" s="14"/>
    </row>
    <row r="42" spans="1:33">
      <c r="C42" s="14"/>
      <c r="D42" s="14"/>
      <c r="H42" s="2"/>
      <c r="I42" s="2"/>
      <c r="U42" s="63"/>
      <c r="X42" s="14"/>
      <c r="Y42" s="2"/>
      <c r="Z42" s="14"/>
      <c r="AA42" s="14"/>
      <c r="AB42" s="14"/>
      <c r="AC42" s="14"/>
    </row>
    <row r="43" spans="1:33">
      <c r="C43" s="14"/>
      <c r="D43" s="14"/>
      <c r="H43" s="14"/>
      <c r="I43" s="14"/>
      <c r="X43" s="14"/>
      <c r="Y43" s="2"/>
      <c r="Z43" s="17"/>
      <c r="AA43" s="17"/>
      <c r="AB43" s="17"/>
      <c r="AC43" s="14"/>
    </row>
    <row r="44" spans="1:33">
      <c r="C44" s="14"/>
      <c r="D44" s="14"/>
      <c r="H44" s="14"/>
      <c r="I44" s="14"/>
      <c r="U44" s="63"/>
      <c r="X44" s="14"/>
      <c r="Y44" s="14"/>
      <c r="Z44" s="14"/>
      <c r="AA44" s="14"/>
      <c r="AB44" s="14"/>
      <c r="AC44" s="14"/>
    </row>
    <row r="45" spans="1:33">
      <c r="C45" s="14"/>
      <c r="D45" s="14"/>
      <c r="H45" s="2"/>
      <c r="I45" s="2"/>
      <c r="U45" s="63"/>
      <c r="X45" s="14"/>
      <c r="Y45" s="14"/>
      <c r="Z45" s="14"/>
      <c r="AA45" s="14"/>
      <c r="AB45" s="17"/>
      <c r="AC45" s="14"/>
    </row>
    <row r="46" spans="1:33">
      <c r="C46" s="14"/>
      <c r="D46" s="14"/>
      <c r="H46" s="17"/>
      <c r="I46" s="17"/>
      <c r="U46" s="63"/>
      <c r="X46" s="14"/>
      <c r="Y46" s="2"/>
      <c r="Z46" s="17"/>
      <c r="AA46" s="17"/>
      <c r="AB46" s="17"/>
      <c r="AC46" s="14"/>
    </row>
    <row r="47" spans="1:33">
      <c r="C47" s="14"/>
      <c r="D47" s="14"/>
      <c r="H47" s="14"/>
      <c r="I47" s="14"/>
      <c r="X47" s="14"/>
      <c r="Y47" s="17"/>
      <c r="Z47" s="14"/>
      <c r="AA47" s="14"/>
      <c r="AB47" s="14"/>
      <c r="AC47" s="14"/>
    </row>
    <row r="48" spans="1:33">
      <c r="C48" s="14"/>
      <c r="D48" s="14"/>
      <c r="H48" s="17"/>
      <c r="I48" s="17"/>
      <c r="U48" s="63"/>
      <c r="X48" s="14"/>
      <c r="Y48" s="14"/>
      <c r="Z48" s="14"/>
      <c r="AA48" s="14"/>
      <c r="AB48" s="14"/>
      <c r="AC48" s="14"/>
    </row>
    <row r="49" spans="3:29">
      <c r="C49" s="14"/>
      <c r="D49" s="14"/>
      <c r="H49" s="2"/>
      <c r="I49" s="2"/>
      <c r="U49" s="63"/>
      <c r="X49" s="14"/>
      <c r="Y49" s="17"/>
      <c r="Z49" s="14"/>
      <c r="AA49" s="14"/>
      <c r="AB49" s="17"/>
      <c r="AC49" s="14"/>
    </row>
    <row r="50" spans="3:29">
      <c r="U50" s="63"/>
      <c r="X50" s="14"/>
      <c r="Y50" s="2"/>
      <c r="Z50" s="14"/>
      <c r="AA50" s="14"/>
      <c r="AB50" s="14"/>
      <c r="AC50" s="14"/>
    </row>
    <row r="51" spans="3:29">
      <c r="X51" s="14"/>
      <c r="Y51" s="17"/>
      <c r="Z51" s="14"/>
      <c r="AA51" s="14"/>
      <c r="AB51" s="14"/>
      <c r="AC51" s="14"/>
    </row>
    <row r="52" spans="3:29">
      <c r="X52" s="14"/>
      <c r="Y52" s="17"/>
      <c r="Z52" s="17"/>
      <c r="AA52" s="14"/>
      <c r="AB52" s="17"/>
      <c r="AC52" s="14"/>
    </row>
    <row r="53" spans="3:29">
      <c r="U53" s="64"/>
    </row>
  </sheetData>
  <mergeCells count="50">
    <mergeCell ref="J5:J6"/>
    <mergeCell ref="Y5:Y6"/>
    <mergeCell ref="U5:U6"/>
    <mergeCell ref="J2:Q2"/>
    <mergeCell ref="L5:L6"/>
    <mergeCell ref="AB5:AB6"/>
    <mergeCell ref="AA3:AC3"/>
    <mergeCell ref="U4:W4"/>
    <mergeCell ref="X4:Z4"/>
    <mergeCell ref="AA4:AB4"/>
    <mergeCell ref="AE2:AE6"/>
    <mergeCell ref="W5:W6"/>
    <mergeCell ref="M5:M6"/>
    <mergeCell ref="X5:X6"/>
    <mergeCell ref="S2:S6"/>
    <mergeCell ref="O4:Q4"/>
    <mergeCell ref="AA5:AA6"/>
    <mergeCell ref="T5:T6"/>
    <mergeCell ref="O5:O6"/>
    <mergeCell ref="Z5:Z6"/>
    <mergeCell ref="AF2:AF6"/>
    <mergeCell ref="AC5:AC6"/>
    <mergeCell ref="V5:V6"/>
    <mergeCell ref="C4:H4"/>
    <mergeCell ref="I4:I6"/>
    <mergeCell ref="J4:M4"/>
    <mergeCell ref="N4:N6"/>
    <mergeCell ref="C5:C6"/>
    <mergeCell ref="K5:K6"/>
    <mergeCell ref="D5:D6"/>
    <mergeCell ref="A1:I1"/>
    <mergeCell ref="J1:Q1"/>
    <mergeCell ref="R1:Z1"/>
    <mergeCell ref="AA1:AG1"/>
    <mergeCell ref="AG2:AG6"/>
    <mergeCell ref="T3:Z3"/>
    <mergeCell ref="R2:R6"/>
    <mergeCell ref="T2:Z2"/>
    <mergeCell ref="AA2:AC2"/>
    <mergeCell ref="AD2:AD6"/>
    <mergeCell ref="A2:A6"/>
    <mergeCell ref="B2:I2"/>
    <mergeCell ref="B3:B6"/>
    <mergeCell ref="C3:I3"/>
    <mergeCell ref="J3:N3"/>
    <mergeCell ref="O3:Q3"/>
    <mergeCell ref="P5:P6"/>
    <mergeCell ref="Q5:Q6"/>
    <mergeCell ref="F5:F6"/>
    <mergeCell ref="H5:H6"/>
  </mergeCells>
  <phoneticPr fontId="1" type="noConversion"/>
  <printOptions horizontalCentered="1"/>
  <pageMargins left="0.59055118110236227" right="0.63" top="0.59055118110236227" bottom="0.59055118110236227" header="0.27559055118110237" footer="0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AE40"/>
  <sheetViews>
    <sheetView showGridLines="0" view="pageBreakPreview" zoomScale="90" zoomScaleNormal="100" zoomScaleSheetLayoutView="90" workbookViewId="0">
      <selection activeCell="X9" sqref="X9"/>
    </sheetView>
  </sheetViews>
  <sheetFormatPr defaultColWidth="9" defaultRowHeight="13.8"/>
  <cols>
    <col min="1" max="1" width="13.109375" style="9" customWidth="1"/>
    <col min="2" max="6" width="15.109375" style="9" customWidth="1"/>
    <col min="7" max="11" width="17.6640625" style="9" customWidth="1"/>
    <col min="12" max="12" width="13.109375" style="9" customWidth="1"/>
    <col min="13" max="13" width="8" style="9" customWidth="1"/>
    <col min="14" max="14" width="9" style="9" customWidth="1"/>
    <col min="15" max="20" width="8.6640625" style="9" customWidth="1"/>
    <col min="21" max="21" width="7.6640625" style="9" customWidth="1"/>
    <col min="22" max="28" width="12.6640625" style="9" customWidth="1"/>
    <col min="29" max="29" width="9" style="9"/>
    <col min="30" max="30" width="10.21875" style="9" bestFit="1" customWidth="1"/>
    <col min="31" max="16384" width="9" style="9"/>
  </cols>
  <sheetData>
    <row r="1" spans="1:31" ht="37.5" customHeight="1" thickBot="1">
      <c r="A1" s="368" t="s">
        <v>254</v>
      </c>
      <c r="B1" s="368"/>
      <c r="C1" s="368"/>
      <c r="D1" s="368"/>
      <c r="E1" s="368"/>
      <c r="F1" s="368"/>
      <c r="G1" s="337" t="s">
        <v>255</v>
      </c>
      <c r="H1" s="337"/>
      <c r="I1" s="337"/>
      <c r="J1" s="367"/>
      <c r="K1" s="337"/>
      <c r="L1" s="368" t="s">
        <v>62</v>
      </c>
      <c r="M1" s="369"/>
      <c r="N1" s="369"/>
      <c r="O1" s="369"/>
      <c r="P1" s="369"/>
      <c r="Q1" s="369"/>
      <c r="R1" s="369"/>
      <c r="S1" s="369"/>
      <c r="T1" s="369"/>
      <c r="U1" s="369"/>
      <c r="V1" s="337" t="s">
        <v>197</v>
      </c>
      <c r="W1" s="337"/>
      <c r="X1" s="337"/>
      <c r="Y1" s="338"/>
      <c r="Z1" s="337"/>
      <c r="AA1" s="367"/>
      <c r="AB1" s="337"/>
    </row>
    <row r="2" spans="1:31" ht="49.5" customHeight="1" thickBot="1">
      <c r="A2" s="373" t="s">
        <v>48</v>
      </c>
      <c r="B2" s="352" t="s">
        <v>285</v>
      </c>
      <c r="C2" s="352"/>
      <c r="D2" s="352"/>
      <c r="E2" s="352"/>
      <c r="F2" s="352"/>
      <c r="G2" s="352" t="s">
        <v>292</v>
      </c>
      <c r="H2" s="352"/>
      <c r="I2" s="352"/>
      <c r="J2" s="352"/>
      <c r="K2" s="352"/>
      <c r="L2" s="373" t="s">
        <v>250</v>
      </c>
      <c r="M2" s="370" t="s">
        <v>286</v>
      </c>
      <c r="N2" s="352"/>
      <c r="O2" s="352"/>
      <c r="P2" s="352"/>
      <c r="Q2" s="352"/>
      <c r="R2" s="352"/>
      <c r="S2" s="352"/>
      <c r="T2" s="352"/>
      <c r="U2" s="371"/>
      <c r="V2" s="356" t="s">
        <v>344</v>
      </c>
      <c r="W2" s="356" t="s">
        <v>291</v>
      </c>
      <c r="X2" s="356" t="s">
        <v>287</v>
      </c>
      <c r="Y2" s="329" t="s">
        <v>252</v>
      </c>
      <c r="Z2" s="330"/>
      <c r="AA2" s="330"/>
      <c r="AB2" s="330"/>
    </row>
    <row r="3" spans="1:31" s="50" customFormat="1" ht="25.5" customHeight="1">
      <c r="A3" s="374"/>
      <c r="B3" s="376" t="s">
        <v>340</v>
      </c>
      <c r="C3" s="364" t="s">
        <v>288</v>
      </c>
      <c r="D3" s="330"/>
      <c r="E3" s="330"/>
      <c r="F3" s="326"/>
      <c r="G3" s="355" t="s">
        <v>265</v>
      </c>
      <c r="H3" s="326"/>
      <c r="I3" s="364" t="s">
        <v>41</v>
      </c>
      <c r="J3" s="330"/>
      <c r="K3" s="330"/>
      <c r="L3" s="379"/>
      <c r="M3" s="382" t="s">
        <v>267</v>
      </c>
      <c r="N3" s="355"/>
      <c r="O3" s="355"/>
      <c r="P3" s="355"/>
      <c r="Q3" s="355"/>
      <c r="R3" s="355"/>
      <c r="S3" s="355"/>
      <c r="T3" s="355"/>
      <c r="U3" s="383"/>
      <c r="V3" s="357"/>
      <c r="W3" s="357">
        <v>585</v>
      </c>
      <c r="X3" s="357">
        <v>71617</v>
      </c>
      <c r="Y3" s="344" t="s">
        <v>347</v>
      </c>
      <c r="Z3" s="344" t="s">
        <v>345</v>
      </c>
      <c r="AA3" s="344" t="s">
        <v>346</v>
      </c>
      <c r="AB3" s="341" t="s">
        <v>268</v>
      </c>
    </row>
    <row r="4" spans="1:31" s="50" customFormat="1" ht="25.5" customHeight="1">
      <c r="A4" s="374"/>
      <c r="B4" s="377"/>
      <c r="C4" s="354" t="s">
        <v>263</v>
      </c>
      <c r="D4" s="344" t="s">
        <v>262</v>
      </c>
      <c r="E4" s="341" t="s">
        <v>259</v>
      </c>
      <c r="F4" s="344" t="s">
        <v>261</v>
      </c>
      <c r="G4" s="347" t="s">
        <v>338</v>
      </c>
      <c r="H4" s="341" t="s">
        <v>266</v>
      </c>
      <c r="I4" s="381" t="s">
        <v>251</v>
      </c>
      <c r="J4" s="334"/>
      <c r="K4" s="334"/>
      <c r="L4" s="379"/>
      <c r="M4" s="372" t="s">
        <v>283</v>
      </c>
      <c r="N4" s="334"/>
      <c r="O4" s="334"/>
      <c r="P4" s="327"/>
      <c r="Q4" s="354" t="s">
        <v>342</v>
      </c>
      <c r="R4" s="166"/>
      <c r="S4" s="354" t="s">
        <v>271</v>
      </c>
      <c r="T4" s="166"/>
      <c r="U4" s="353" t="s">
        <v>269</v>
      </c>
      <c r="V4" s="357"/>
      <c r="W4" s="357"/>
      <c r="X4" s="357"/>
      <c r="Y4" s="345"/>
      <c r="Z4" s="365"/>
      <c r="AA4" s="365"/>
      <c r="AB4" s="362"/>
    </row>
    <row r="5" spans="1:31" s="50" customFormat="1" ht="25.5" customHeight="1">
      <c r="A5" s="374"/>
      <c r="B5" s="377"/>
      <c r="C5" s="342"/>
      <c r="D5" s="345"/>
      <c r="E5" s="342"/>
      <c r="F5" s="345"/>
      <c r="G5" s="348"/>
      <c r="H5" s="342"/>
      <c r="I5" s="350" t="s">
        <v>339</v>
      </c>
      <c r="J5" s="350" t="s">
        <v>280</v>
      </c>
      <c r="K5" s="353" t="s">
        <v>282</v>
      </c>
      <c r="L5" s="379"/>
      <c r="M5" s="372" t="s">
        <v>278</v>
      </c>
      <c r="N5" s="334"/>
      <c r="O5" s="334"/>
      <c r="P5" s="327"/>
      <c r="Q5" s="342"/>
      <c r="R5" s="353" t="s">
        <v>343</v>
      </c>
      <c r="S5" s="342"/>
      <c r="T5" s="353" t="s">
        <v>270</v>
      </c>
      <c r="U5" s="345"/>
      <c r="V5" s="357"/>
      <c r="W5" s="357"/>
      <c r="X5" s="357"/>
      <c r="Y5" s="345"/>
      <c r="Z5" s="365"/>
      <c r="AA5" s="365"/>
      <c r="AB5" s="362"/>
    </row>
    <row r="6" spans="1:31" ht="62.25" customHeight="1" thickBot="1">
      <c r="A6" s="375"/>
      <c r="B6" s="378"/>
      <c r="C6" s="343"/>
      <c r="D6" s="346"/>
      <c r="E6" s="343"/>
      <c r="F6" s="346"/>
      <c r="G6" s="349"/>
      <c r="H6" s="343"/>
      <c r="I6" s="351"/>
      <c r="J6" s="351"/>
      <c r="K6" s="351"/>
      <c r="L6" s="380"/>
      <c r="M6" s="234" t="s">
        <v>341</v>
      </c>
      <c r="N6" s="231" t="s">
        <v>276</v>
      </c>
      <c r="O6" s="82" t="s">
        <v>275</v>
      </c>
      <c r="P6" s="82" t="s">
        <v>274</v>
      </c>
      <c r="Q6" s="343"/>
      <c r="R6" s="346"/>
      <c r="S6" s="343"/>
      <c r="T6" s="346"/>
      <c r="U6" s="346"/>
      <c r="V6" s="358"/>
      <c r="W6" s="358"/>
      <c r="X6" s="358"/>
      <c r="Y6" s="346"/>
      <c r="Z6" s="366"/>
      <c r="AA6" s="366"/>
      <c r="AB6" s="363"/>
    </row>
    <row r="7" spans="1:31" ht="25.5" customHeight="1">
      <c r="A7" s="215" t="s">
        <v>284</v>
      </c>
      <c r="B7" s="142">
        <v>639667</v>
      </c>
      <c r="C7" s="64">
        <v>233164</v>
      </c>
      <c r="D7" s="64">
        <v>19440</v>
      </c>
      <c r="E7" s="64">
        <v>314629</v>
      </c>
      <c r="F7" s="64">
        <v>72434</v>
      </c>
      <c r="G7" s="13">
        <v>292037</v>
      </c>
      <c r="H7" s="13">
        <v>347631</v>
      </c>
      <c r="I7" s="64">
        <v>398717</v>
      </c>
      <c r="J7" s="64">
        <v>11653</v>
      </c>
      <c r="K7" s="64">
        <v>314629</v>
      </c>
      <c r="L7" s="225" t="s">
        <v>284</v>
      </c>
      <c r="M7" s="14">
        <v>72434</v>
      </c>
      <c r="N7" s="14">
        <v>26899</v>
      </c>
      <c r="O7" s="65">
        <v>45535</v>
      </c>
      <c r="P7" s="226">
        <v>0</v>
      </c>
      <c r="Q7" s="13">
        <v>239640</v>
      </c>
      <c r="R7" s="13">
        <v>6476</v>
      </c>
      <c r="S7" s="13">
        <v>1310</v>
      </c>
      <c r="T7" s="13">
        <v>1310</v>
      </c>
      <c r="U7" s="226">
        <v>0</v>
      </c>
      <c r="V7" s="228">
        <v>0.92700000000000005</v>
      </c>
      <c r="W7" s="228">
        <v>0.34899999999999998</v>
      </c>
      <c r="X7" s="229">
        <v>100</v>
      </c>
      <c r="Y7" s="227">
        <v>62.33</v>
      </c>
      <c r="Z7" s="227">
        <v>1.82</v>
      </c>
      <c r="AA7" s="230">
        <v>49.19</v>
      </c>
      <c r="AB7" s="227">
        <v>11.32</v>
      </c>
    </row>
    <row r="8" spans="1:31" ht="25.5" customHeight="1">
      <c r="A8" s="225"/>
      <c r="B8" s="142"/>
      <c r="C8" s="64"/>
      <c r="D8" s="64"/>
      <c r="E8" s="64"/>
      <c r="F8" s="64"/>
      <c r="G8" s="13"/>
      <c r="H8" s="13"/>
      <c r="I8" s="64"/>
      <c r="J8" s="64"/>
      <c r="K8" s="64"/>
      <c r="L8" s="225"/>
      <c r="M8" s="14"/>
      <c r="N8" s="14"/>
      <c r="O8" s="65"/>
      <c r="P8" s="226"/>
      <c r="Q8" s="13"/>
      <c r="R8" s="13"/>
      <c r="S8" s="13"/>
      <c r="T8" s="13"/>
      <c r="U8" s="226"/>
      <c r="V8" s="228"/>
      <c r="W8" s="228"/>
      <c r="X8" s="229"/>
      <c r="Y8" s="227"/>
      <c r="Z8" s="227"/>
      <c r="AA8" s="230"/>
      <c r="AB8" s="227"/>
    </row>
    <row r="9" spans="1:31" ht="25.5" customHeight="1">
      <c r="A9" s="225" t="s">
        <v>293</v>
      </c>
      <c r="B9" s="142">
        <v>671386</v>
      </c>
      <c r="C9" s="64">
        <v>238233</v>
      </c>
      <c r="D9" s="64">
        <v>20209</v>
      </c>
      <c r="E9" s="64">
        <v>339573</v>
      </c>
      <c r="F9" s="64">
        <v>73372</v>
      </c>
      <c r="G9" s="13">
        <v>303072</v>
      </c>
      <c r="H9" s="13">
        <v>368314</v>
      </c>
      <c r="I9" s="64">
        <v>423323</v>
      </c>
      <c r="J9" s="64">
        <v>10379</v>
      </c>
      <c r="K9" s="64">
        <v>339573</v>
      </c>
      <c r="L9" s="225" t="s">
        <v>293</v>
      </c>
      <c r="M9" s="14">
        <v>73372</v>
      </c>
      <c r="N9" s="14">
        <v>28690</v>
      </c>
      <c r="O9" s="65">
        <v>44682</v>
      </c>
      <c r="P9" s="226">
        <v>0</v>
      </c>
      <c r="Q9" s="13">
        <v>246958</v>
      </c>
      <c r="R9" s="13">
        <v>8725</v>
      </c>
      <c r="S9" s="13">
        <v>1105</v>
      </c>
      <c r="T9" s="13">
        <v>1105</v>
      </c>
      <c r="U9" s="226">
        <v>0</v>
      </c>
      <c r="V9" s="228">
        <v>0.97499999999999998</v>
      </c>
      <c r="W9" s="228">
        <v>0.36</v>
      </c>
      <c r="X9" s="229">
        <v>100</v>
      </c>
      <c r="Y9" s="227">
        <v>63.05</v>
      </c>
      <c r="Z9" s="227">
        <v>1.55</v>
      </c>
      <c r="AA9" s="230">
        <v>50.58</v>
      </c>
      <c r="AB9" s="227">
        <v>10.93</v>
      </c>
    </row>
    <row r="10" spans="1:31" s="203" customFormat="1" ht="25.5" customHeight="1">
      <c r="A10" s="287" t="s">
        <v>318</v>
      </c>
      <c r="B10" s="288">
        <v>927086</v>
      </c>
      <c r="C10" s="289">
        <v>404851</v>
      </c>
      <c r="D10" s="289">
        <v>24932</v>
      </c>
      <c r="E10" s="289">
        <v>419989</v>
      </c>
      <c r="F10" s="289">
        <v>77314</v>
      </c>
      <c r="G10" s="290">
        <v>381709</v>
      </c>
      <c r="H10" s="298">
        <v>545377</v>
      </c>
      <c r="I10" s="289">
        <v>509217</v>
      </c>
      <c r="J10" s="289">
        <v>11914</v>
      </c>
      <c r="K10" s="289">
        <v>419989</v>
      </c>
      <c r="L10" s="287" t="s">
        <v>318</v>
      </c>
      <c r="M10" s="291">
        <v>77314</v>
      </c>
      <c r="N10" s="291">
        <v>29311</v>
      </c>
      <c r="O10" s="292">
        <v>48003</v>
      </c>
      <c r="P10" s="226">
        <v>0</v>
      </c>
      <c r="Q10" s="290">
        <v>416381</v>
      </c>
      <c r="R10" s="299">
        <v>11530</v>
      </c>
      <c r="S10" s="299">
        <v>1488</v>
      </c>
      <c r="T10" s="290">
        <v>1488</v>
      </c>
      <c r="U10" s="226">
        <v>0</v>
      </c>
      <c r="V10" s="293">
        <v>1.347</v>
      </c>
      <c r="W10" s="294">
        <v>0.60799999999999998</v>
      </c>
      <c r="X10" s="295">
        <v>100</v>
      </c>
      <c r="Y10" s="296">
        <v>61.36</v>
      </c>
      <c r="Z10" s="296">
        <v>1.44</v>
      </c>
      <c r="AA10" s="297">
        <v>50.61</v>
      </c>
      <c r="AB10" s="296">
        <v>9.32</v>
      </c>
      <c r="AD10" s="9">
        <f>B10*1000/(365*1885000)</f>
        <v>1.3474597580029795</v>
      </c>
      <c r="AE10" s="9">
        <f>(Q10+S10)*1000/(365*1885000)</f>
        <v>0.60734566331165296</v>
      </c>
    </row>
    <row r="11" spans="1:31" ht="25.5" customHeight="1">
      <c r="A11" s="287" t="s">
        <v>350</v>
      </c>
      <c r="B11" s="63">
        <v>939359</v>
      </c>
      <c r="C11" s="64">
        <v>377939</v>
      </c>
      <c r="D11" s="64">
        <v>24940</v>
      </c>
      <c r="E11" s="64">
        <v>473136</v>
      </c>
      <c r="F11" s="64">
        <v>63345</v>
      </c>
      <c r="G11" s="14">
        <v>363235</v>
      </c>
      <c r="H11" s="298">
        <v>576125</v>
      </c>
      <c r="I11" s="289">
        <v>548289</v>
      </c>
      <c r="J11" s="289">
        <v>11809</v>
      </c>
      <c r="K11" s="64">
        <v>473136</v>
      </c>
      <c r="L11" s="287" t="s">
        <v>350</v>
      </c>
      <c r="M11" s="14">
        <v>63345</v>
      </c>
      <c r="N11" s="14">
        <v>25246</v>
      </c>
      <c r="O11" s="65">
        <v>38098</v>
      </c>
      <c r="P11" s="226">
        <v>0</v>
      </c>
      <c r="Q11" s="13">
        <v>389595</v>
      </c>
      <c r="R11" s="299">
        <v>11656</v>
      </c>
      <c r="S11" s="13">
        <v>1475</v>
      </c>
      <c r="T11" s="13">
        <v>1475</v>
      </c>
      <c r="U11" s="226">
        <v>0</v>
      </c>
      <c r="V11" s="228">
        <v>1.367</v>
      </c>
      <c r="W11" s="228">
        <v>0.56899999999999995</v>
      </c>
      <c r="X11" s="295">
        <v>100</v>
      </c>
      <c r="Y11" s="323">
        <v>58.37</v>
      </c>
      <c r="Z11" s="323">
        <v>1.2571656057925551</v>
      </c>
      <c r="AA11" s="324">
        <v>50.369235842346207</v>
      </c>
      <c r="AB11" s="323">
        <v>6.7435985518612407</v>
      </c>
      <c r="AD11" s="9">
        <f>B11*1000/(365*1882000)</f>
        <v>1.36747412400099</v>
      </c>
      <c r="AE11" s="9">
        <f>(Q11+S11)*1000/(365*1882000)</f>
        <v>0.56930109327005662</v>
      </c>
    </row>
    <row r="12" spans="1:31" ht="25.5" customHeight="1">
      <c r="A12" s="216"/>
      <c r="B12" s="63"/>
      <c r="C12" s="64"/>
      <c r="D12" s="64"/>
      <c r="E12" s="64"/>
      <c r="F12" s="64"/>
      <c r="G12" s="14"/>
      <c r="H12" s="26"/>
      <c r="I12" s="325"/>
      <c r="J12" s="64"/>
      <c r="K12" s="64"/>
      <c r="L12" s="216"/>
      <c r="M12" s="14"/>
      <c r="N12" s="14"/>
      <c r="O12" s="65"/>
      <c r="P12" s="13"/>
      <c r="Q12" s="13"/>
      <c r="R12" s="214"/>
      <c r="S12" s="214"/>
      <c r="T12" s="13"/>
      <c r="U12" s="65"/>
      <c r="V12" s="13"/>
      <c r="W12" s="13"/>
      <c r="X12" s="65"/>
      <c r="Y12" s="13"/>
      <c r="Z12" s="323"/>
      <c r="AA12" s="323"/>
      <c r="AB12" s="323"/>
    </row>
    <row r="13" spans="1:31" ht="25.5" customHeight="1">
      <c r="A13" s="217"/>
      <c r="B13" s="63"/>
      <c r="C13" s="64"/>
      <c r="D13" s="64"/>
      <c r="E13" s="64"/>
      <c r="F13" s="64"/>
      <c r="G13" s="14"/>
      <c r="H13" s="26"/>
      <c r="I13" s="64"/>
      <c r="J13" s="64"/>
      <c r="K13" s="64"/>
      <c r="L13" s="217"/>
      <c r="M13" s="14"/>
      <c r="N13" s="14"/>
      <c r="O13" s="65"/>
      <c r="P13" s="14"/>
      <c r="Q13" s="14"/>
      <c r="R13" s="113"/>
      <c r="S13" s="113"/>
      <c r="T13" s="14"/>
      <c r="U13" s="65"/>
      <c r="V13" s="14"/>
      <c r="W13" s="14"/>
      <c r="X13" s="65"/>
      <c r="Y13" s="14"/>
      <c r="Z13" s="14"/>
      <c r="AA13" s="65"/>
      <c r="AB13" s="14"/>
    </row>
    <row r="14" spans="1:31" ht="25.5" customHeight="1">
      <c r="A14" s="217"/>
      <c r="B14" s="63"/>
      <c r="C14" s="64"/>
      <c r="D14" s="64"/>
      <c r="E14" s="64"/>
      <c r="F14" s="64"/>
      <c r="G14" s="14"/>
      <c r="H14" s="26"/>
      <c r="I14" s="64"/>
      <c r="J14" s="64"/>
      <c r="K14" s="64"/>
      <c r="L14" s="217"/>
      <c r="M14" s="14"/>
      <c r="N14" s="14"/>
      <c r="O14" s="65"/>
      <c r="P14" s="14"/>
      <c r="Q14" s="14"/>
      <c r="R14" s="113"/>
      <c r="S14" s="113"/>
      <c r="T14" s="14"/>
      <c r="U14" s="65"/>
      <c r="V14" s="14"/>
      <c r="W14" s="14"/>
      <c r="X14" s="65"/>
      <c r="Y14" s="14"/>
      <c r="Z14" s="14"/>
      <c r="AA14" s="65"/>
      <c r="AB14" s="14"/>
    </row>
    <row r="15" spans="1:31" ht="25.5" customHeight="1">
      <c r="A15" s="217"/>
      <c r="B15" s="63"/>
      <c r="C15" s="64"/>
      <c r="D15" s="64"/>
      <c r="E15" s="64"/>
      <c r="F15" s="64"/>
      <c r="G15" s="14"/>
      <c r="H15" s="26"/>
      <c r="I15" s="64"/>
      <c r="J15" s="64"/>
      <c r="K15" s="64"/>
      <c r="L15" s="217"/>
      <c r="M15" s="14"/>
      <c r="N15" s="14"/>
      <c r="O15" s="65"/>
      <c r="P15" s="14"/>
      <c r="Q15" s="14"/>
      <c r="R15" s="113"/>
      <c r="S15" s="113"/>
      <c r="T15" s="14"/>
      <c r="U15" s="65"/>
      <c r="V15" s="14"/>
      <c r="W15" s="14"/>
      <c r="X15" s="65"/>
      <c r="Y15" s="14"/>
      <c r="Z15" s="14"/>
      <c r="AA15" s="65"/>
      <c r="AB15" s="14"/>
    </row>
    <row r="16" spans="1:31" ht="25.5" customHeight="1">
      <c r="A16" s="216"/>
      <c r="B16" s="63"/>
      <c r="C16" s="64"/>
      <c r="D16" s="64"/>
      <c r="E16" s="64"/>
      <c r="F16" s="64"/>
      <c r="G16" s="14"/>
      <c r="H16" s="26"/>
      <c r="I16" s="64"/>
      <c r="J16" s="64"/>
      <c r="K16" s="64"/>
      <c r="L16" s="216"/>
      <c r="M16" s="17"/>
      <c r="N16" s="14"/>
      <c r="O16" s="65"/>
      <c r="P16" s="14"/>
      <c r="Q16" s="14"/>
      <c r="R16" s="214"/>
      <c r="S16" s="214"/>
      <c r="T16" s="14"/>
      <c r="U16" s="65"/>
      <c r="V16" s="14"/>
      <c r="W16" s="14"/>
      <c r="X16" s="65"/>
      <c r="Y16" s="14"/>
      <c r="Z16" s="14"/>
      <c r="AA16" s="65"/>
      <c r="AB16" s="14"/>
    </row>
    <row r="17" spans="1:28" ht="25.5" customHeight="1">
      <c r="A17" s="217"/>
      <c r="B17" s="63"/>
      <c r="C17" s="64"/>
      <c r="D17" s="64"/>
      <c r="E17" s="64"/>
      <c r="F17" s="64"/>
      <c r="G17" s="14"/>
      <c r="H17" s="26"/>
      <c r="I17" s="64"/>
      <c r="J17" s="64"/>
      <c r="K17" s="64"/>
      <c r="L17" s="217"/>
      <c r="M17" s="17"/>
      <c r="N17" s="14"/>
      <c r="O17" s="65"/>
      <c r="P17" s="14"/>
      <c r="Q17" s="17"/>
      <c r="R17" s="113"/>
      <c r="S17" s="113"/>
      <c r="T17" s="17"/>
      <c r="U17" s="65"/>
      <c r="V17" s="14"/>
      <c r="W17" s="14"/>
      <c r="X17" s="65"/>
      <c r="Y17" s="14"/>
      <c r="Z17" s="13"/>
      <c r="AA17" s="65"/>
      <c r="AB17" s="14"/>
    </row>
    <row r="18" spans="1:28" ht="25.5" customHeight="1">
      <c r="A18" s="217"/>
      <c r="B18" s="63"/>
      <c r="C18" s="64"/>
      <c r="D18" s="64"/>
      <c r="E18" s="64"/>
      <c r="F18" s="64"/>
      <c r="G18" s="14"/>
      <c r="H18" s="26"/>
      <c r="I18" s="64"/>
      <c r="J18" s="64"/>
      <c r="K18" s="64"/>
      <c r="L18" s="217"/>
      <c r="M18" s="17"/>
      <c r="N18" s="14"/>
      <c r="O18" s="64"/>
      <c r="P18" s="14"/>
      <c r="Q18" s="17"/>
      <c r="R18" s="64"/>
      <c r="S18" s="113"/>
      <c r="T18" s="17"/>
      <c r="U18" s="65"/>
      <c r="V18" s="14"/>
      <c r="W18" s="14"/>
      <c r="X18" s="64"/>
      <c r="Y18" s="14"/>
      <c r="Z18" s="13"/>
      <c r="AA18" s="64"/>
      <c r="AB18" s="13"/>
    </row>
    <row r="19" spans="1:28" ht="25.5" customHeight="1">
      <c r="A19" s="217"/>
      <c r="B19" s="63"/>
      <c r="C19" s="64"/>
      <c r="D19" s="64"/>
      <c r="E19" s="64"/>
      <c r="F19" s="64"/>
      <c r="G19" s="17"/>
      <c r="H19" s="26"/>
      <c r="I19" s="64"/>
      <c r="J19" s="64"/>
      <c r="K19" s="64"/>
      <c r="L19" s="217"/>
      <c r="M19" s="17"/>
      <c r="N19" s="14"/>
      <c r="O19" s="64"/>
      <c r="P19" s="14"/>
      <c r="Q19" s="17"/>
      <c r="R19" s="64"/>
      <c r="S19" s="113"/>
      <c r="T19" s="17"/>
      <c r="U19" s="65"/>
      <c r="V19" s="14"/>
      <c r="W19" s="14"/>
      <c r="X19" s="64"/>
      <c r="Y19" s="14"/>
      <c r="Z19" s="13"/>
      <c r="AA19" s="64"/>
      <c r="AB19" s="13"/>
    </row>
    <row r="20" spans="1:28" ht="25.5" customHeight="1">
      <c r="A20" s="217"/>
      <c r="C20" s="64"/>
      <c r="D20" s="64"/>
      <c r="E20" s="64"/>
      <c r="F20" s="64"/>
      <c r="G20" s="17"/>
      <c r="H20" s="26"/>
      <c r="I20" s="64"/>
      <c r="J20" s="64"/>
      <c r="K20" s="64"/>
      <c r="L20" s="217"/>
      <c r="M20" s="17"/>
      <c r="N20" s="14"/>
      <c r="O20" s="64"/>
      <c r="P20" s="14"/>
      <c r="Q20" s="17"/>
      <c r="R20" s="113"/>
      <c r="S20" s="113"/>
      <c r="T20" s="17"/>
      <c r="U20" s="65"/>
      <c r="V20" s="14"/>
      <c r="W20" s="14"/>
      <c r="X20" s="64"/>
      <c r="Y20" s="14"/>
      <c r="Z20" s="13"/>
      <c r="AA20" s="64"/>
      <c r="AB20" s="13"/>
    </row>
    <row r="21" spans="1:28" ht="25.5" customHeight="1">
      <c r="A21" s="217"/>
      <c r="B21" s="64"/>
      <c r="C21" s="64"/>
      <c r="D21" s="64"/>
      <c r="E21" s="64"/>
      <c r="F21" s="64"/>
      <c r="G21" s="17"/>
      <c r="H21" s="26"/>
      <c r="I21" s="64"/>
      <c r="J21" s="64"/>
      <c r="K21" s="64"/>
      <c r="L21" s="217"/>
      <c r="M21" s="17"/>
      <c r="N21" s="14"/>
      <c r="O21" s="64"/>
      <c r="P21" s="14"/>
      <c r="Q21" s="17"/>
      <c r="R21" s="113"/>
      <c r="S21" s="113"/>
      <c r="T21" s="17"/>
      <c r="U21" s="65"/>
      <c r="V21" s="14"/>
      <c r="W21" s="14"/>
      <c r="X21" s="64"/>
      <c r="Y21" s="14"/>
      <c r="Z21" s="13"/>
      <c r="AA21" s="64"/>
      <c r="AB21" s="13"/>
    </row>
    <row r="22" spans="1:28" ht="25.5" customHeight="1">
      <c r="A22" s="217"/>
      <c r="B22" s="64"/>
      <c r="C22" s="64"/>
      <c r="D22" s="64"/>
      <c r="E22" s="64"/>
      <c r="F22" s="64"/>
      <c r="G22" s="17"/>
      <c r="H22" s="26"/>
      <c r="I22" s="64"/>
      <c r="J22" s="64"/>
      <c r="K22" s="64"/>
      <c r="L22" s="217"/>
      <c r="M22" s="17"/>
      <c r="N22" s="14"/>
      <c r="O22" s="64"/>
      <c r="P22" s="14"/>
      <c r="Q22" s="17"/>
      <c r="R22" s="113"/>
      <c r="S22" s="113"/>
      <c r="T22" s="17"/>
      <c r="U22" s="65"/>
      <c r="V22" s="14"/>
      <c r="W22" s="14"/>
      <c r="X22" s="64"/>
      <c r="Y22" s="14"/>
      <c r="Z22" s="13"/>
      <c r="AA22" s="64"/>
      <c r="AB22" s="13"/>
    </row>
    <row r="23" spans="1:28" ht="25.5" customHeight="1">
      <c r="A23" s="217"/>
      <c r="B23" s="64"/>
      <c r="C23" s="64"/>
      <c r="D23" s="64"/>
      <c r="E23" s="64"/>
      <c r="F23" s="64"/>
      <c r="G23" s="17"/>
      <c r="H23" s="26"/>
      <c r="I23" s="64"/>
      <c r="J23" s="64"/>
      <c r="K23" s="64"/>
      <c r="L23" s="217"/>
      <c r="M23" s="17"/>
      <c r="N23" s="14"/>
      <c r="O23" s="64"/>
      <c r="P23" s="14"/>
      <c r="Q23" s="17"/>
      <c r="R23" s="113"/>
      <c r="S23" s="113"/>
      <c r="T23" s="17"/>
      <c r="U23" s="65"/>
      <c r="V23" s="14"/>
      <c r="W23" s="14"/>
      <c r="X23" s="64"/>
      <c r="Y23" s="14"/>
      <c r="Z23" s="13"/>
      <c r="AA23" s="64"/>
      <c r="AB23" s="13"/>
    </row>
    <row r="24" spans="1:28" ht="25.5" customHeight="1">
      <c r="A24" s="217"/>
      <c r="B24" s="64"/>
      <c r="C24" s="64"/>
      <c r="D24" s="64"/>
      <c r="E24" s="64"/>
      <c r="F24" s="64"/>
      <c r="G24" s="17"/>
      <c r="H24" s="26"/>
      <c r="I24" s="64"/>
      <c r="J24" s="64"/>
      <c r="K24" s="64"/>
      <c r="L24" s="217"/>
      <c r="M24" s="17"/>
      <c r="N24" s="14"/>
      <c r="O24" s="64"/>
      <c r="P24" s="14"/>
      <c r="Q24" s="17"/>
      <c r="R24" s="113"/>
      <c r="S24" s="113"/>
      <c r="T24" s="17"/>
      <c r="U24" s="65"/>
      <c r="V24" s="14"/>
      <c r="W24" s="14"/>
      <c r="X24" s="64"/>
      <c r="Y24" s="14"/>
      <c r="Z24" s="13"/>
      <c r="AA24" s="64"/>
      <c r="AB24" s="13"/>
    </row>
    <row r="25" spans="1:28" ht="25.5" customHeight="1">
      <c r="A25" s="217"/>
      <c r="B25" s="64"/>
      <c r="C25" s="64"/>
      <c r="D25" s="64"/>
      <c r="E25" s="64"/>
      <c r="F25" s="64"/>
      <c r="G25" s="17"/>
      <c r="H25" s="26"/>
      <c r="I25" s="64"/>
      <c r="J25" s="64"/>
      <c r="K25" s="64"/>
      <c r="L25" s="217"/>
      <c r="M25" s="17"/>
      <c r="N25" s="14"/>
      <c r="O25" s="64"/>
      <c r="P25" s="14"/>
      <c r="Q25" s="17"/>
      <c r="R25" s="113"/>
      <c r="S25" s="113"/>
      <c r="T25" s="17"/>
      <c r="U25" s="65"/>
      <c r="V25" s="14"/>
      <c r="W25" s="14"/>
      <c r="X25" s="64"/>
      <c r="Y25" s="14"/>
      <c r="Z25" s="13"/>
      <c r="AA25" s="64"/>
      <c r="AB25" s="13"/>
    </row>
    <row r="26" spans="1:28" ht="25.5" customHeight="1">
      <c r="A26" s="217"/>
      <c r="B26" s="64"/>
      <c r="C26" s="64"/>
      <c r="D26" s="64"/>
      <c r="E26" s="64"/>
      <c r="F26" s="64"/>
      <c r="G26" s="17"/>
      <c r="H26" s="26"/>
      <c r="I26" s="64"/>
      <c r="J26" s="64"/>
      <c r="K26" s="64"/>
      <c r="L26" s="217"/>
      <c r="M26" s="17"/>
      <c r="N26" s="14"/>
      <c r="O26" s="64"/>
      <c r="P26" s="14"/>
      <c r="Q26" s="17"/>
      <c r="R26" s="113"/>
      <c r="S26" s="113"/>
      <c r="T26" s="17"/>
      <c r="U26" s="65"/>
      <c r="V26" s="14"/>
      <c r="W26" s="14"/>
      <c r="X26" s="64"/>
      <c r="Y26" s="14"/>
      <c r="Z26" s="13"/>
      <c r="AA26" s="64"/>
      <c r="AB26" s="13"/>
    </row>
    <row r="27" spans="1:28" ht="8.6999999999999993" customHeight="1" thickBot="1">
      <c r="A27" s="219"/>
      <c r="B27" s="220"/>
      <c r="C27" s="220"/>
      <c r="D27" s="220"/>
      <c r="E27" s="220"/>
      <c r="F27" s="220"/>
      <c r="G27" s="221"/>
      <c r="H27" s="222"/>
      <c r="I27" s="220"/>
      <c r="J27" s="220"/>
      <c r="K27" s="220"/>
      <c r="L27" s="219"/>
      <c r="M27" s="221"/>
      <c r="N27" s="30"/>
      <c r="O27" s="220"/>
      <c r="P27" s="30"/>
      <c r="Q27" s="221"/>
      <c r="R27" s="223"/>
      <c r="S27" s="223"/>
      <c r="T27" s="221"/>
      <c r="U27" s="224"/>
      <c r="V27" s="30"/>
      <c r="W27" s="30"/>
      <c r="X27" s="220"/>
      <c r="Y27" s="30"/>
      <c r="Z27" s="30"/>
      <c r="AA27" s="220"/>
      <c r="AB27" s="30"/>
    </row>
    <row r="28" spans="1:28" ht="16.2">
      <c r="A28" s="218" t="s">
        <v>4</v>
      </c>
      <c r="G28" s="361" t="s">
        <v>206</v>
      </c>
      <c r="H28" s="361"/>
      <c r="I28" s="361"/>
      <c r="J28" s="361"/>
      <c r="K28" s="361"/>
      <c r="L28" s="359" t="s">
        <v>46</v>
      </c>
      <c r="M28" s="360"/>
      <c r="N28" s="360"/>
      <c r="O28" s="360"/>
      <c r="P28" s="360"/>
      <c r="Q28" s="360"/>
      <c r="R28" s="360"/>
      <c r="S28" s="360"/>
      <c r="T28" s="360"/>
      <c r="U28" s="360"/>
      <c r="V28" s="359" t="s">
        <v>253</v>
      </c>
      <c r="W28" s="360"/>
      <c r="X28" s="360"/>
      <c r="Y28" s="360"/>
      <c r="Z28" s="360"/>
      <c r="AA28" s="360"/>
      <c r="AB28" s="360"/>
    </row>
    <row r="29" spans="1:28">
      <c r="A29" s="218" t="s">
        <v>348</v>
      </c>
      <c r="U29" s="63"/>
      <c r="X29" s="14"/>
      <c r="Y29" s="2"/>
      <c r="Z29" s="17"/>
      <c r="AA29" s="17"/>
      <c r="AB29" s="17"/>
    </row>
    <row r="30" spans="1:28">
      <c r="A30" s="218" t="s">
        <v>349</v>
      </c>
      <c r="C30" s="14"/>
      <c r="D30" s="14"/>
      <c r="U30" s="63"/>
      <c r="X30" s="14"/>
      <c r="Y30" s="2"/>
      <c r="Z30" s="14"/>
      <c r="AA30" s="14"/>
      <c r="AB30" s="14"/>
    </row>
    <row r="31" spans="1:28">
      <c r="C31" s="14"/>
      <c r="D31" s="14"/>
      <c r="H31" s="2"/>
      <c r="I31" s="2"/>
      <c r="U31" s="63"/>
      <c r="X31" s="14"/>
      <c r="Y31" s="14"/>
      <c r="Z31" s="14"/>
      <c r="AA31" s="14"/>
      <c r="AB31" s="14"/>
    </row>
    <row r="32" spans="1:28">
      <c r="C32" s="209"/>
      <c r="D32" s="14"/>
      <c r="H32" s="2"/>
      <c r="I32" s="2"/>
      <c r="U32" s="63"/>
      <c r="X32" s="14"/>
      <c r="Y32" s="14"/>
      <c r="Z32" s="14"/>
      <c r="AA32" s="14"/>
      <c r="AB32" s="17"/>
    </row>
    <row r="33" spans="3:28">
      <c r="C33" s="14"/>
      <c r="D33" s="14"/>
      <c r="H33" s="2"/>
      <c r="I33" s="2"/>
      <c r="U33" s="63"/>
      <c r="X33" s="14"/>
      <c r="Y33" s="2"/>
      <c r="Z33" s="17"/>
      <c r="AA33" s="17"/>
      <c r="AB33" s="17"/>
    </row>
    <row r="34" spans="3:28">
      <c r="C34" s="14"/>
      <c r="D34" s="14"/>
      <c r="H34" s="14"/>
      <c r="I34" s="14"/>
      <c r="X34" s="14"/>
      <c r="Y34" s="17"/>
      <c r="Z34" s="14"/>
      <c r="AA34" s="14"/>
      <c r="AB34" s="14"/>
    </row>
    <row r="35" spans="3:28">
      <c r="C35" s="14"/>
      <c r="D35" s="14"/>
      <c r="H35" s="14"/>
      <c r="I35" s="14"/>
      <c r="U35" s="63"/>
      <c r="X35" s="14"/>
      <c r="Y35" s="14"/>
      <c r="Z35" s="14"/>
      <c r="AA35" s="14"/>
      <c r="AB35" s="14"/>
    </row>
    <row r="36" spans="3:28">
      <c r="C36" s="14"/>
      <c r="D36" s="14"/>
      <c r="H36" s="2"/>
      <c r="I36" s="2"/>
      <c r="U36" s="63"/>
      <c r="X36" s="14"/>
      <c r="Y36" s="17"/>
      <c r="Z36" s="14"/>
      <c r="AA36" s="14"/>
      <c r="AB36" s="17"/>
    </row>
    <row r="37" spans="3:28">
      <c r="C37" s="14"/>
      <c r="D37" s="14"/>
      <c r="H37" s="17"/>
      <c r="I37" s="17"/>
      <c r="U37" s="63"/>
      <c r="X37" s="14"/>
      <c r="Y37" s="2"/>
      <c r="Z37" s="14"/>
      <c r="AA37" s="14"/>
      <c r="AB37" s="14"/>
    </row>
    <row r="38" spans="3:28">
      <c r="C38" s="14"/>
      <c r="D38" s="14"/>
      <c r="H38" s="14"/>
      <c r="I38" s="14"/>
      <c r="X38" s="14"/>
      <c r="Y38" s="17"/>
      <c r="Z38" s="14"/>
      <c r="AA38" s="14"/>
      <c r="AB38" s="14"/>
    </row>
    <row r="39" spans="3:28">
      <c r="C39" s="14"/>
      <c r="D39" s="14"/>
      <c r="H39" s="17"/>
      <c r="I39" s="17"/>
      <c r="X39" s="14"/>
      <c r="Y39" s="17"/>
      <c r="Z39" s="17"/>
      <c r="AA39" s="14"/>
      <c r="AB39" s="17"/>
    </row>
    <row r="40" spans="3:28">
      <c r="C40" s="14"/>
      <c r="D40" s="14"/>
      <c r="H40" s="2"/>
      <c r="I40" s="2"/>
      <c r="U40" s="64"/>
    </row>
  </sheetData>
  <mergeCells count="42">
    <mergeCell ref="A2:A6"/>
    <mergeCell ref="B3:B6"/>
    <mergeCell ref="C3:F3"/>
    <mergeCell ref="L2:L6"/>
    <mergeCell ref="M5:P5"/>
    <mergeCell ref="I4:K4"/>
    <mergeCell ref="I5:I6"/>
    <mergeCell ref="M3:U3"/>
    <mergeCell ref="R5:R6"/>
    <mergeCell ref="Q4:Q6"/>
    <mergeCell ref="V1:AB1"/>
    <mergeCell ref="B2:F2"/>
    <mergeCell ref="Z3:Z6"/>
    <mergeCell ref="M4:P4"/>
    <mergeCell ref="C4:C6"/>
    <mergeCell ref="D4:D6"/>
    <mergeCell ref="W2:W6"/>
    <mergeCell ref="V2:V6"/>
    <mergeCell ref="A1:F1"/>
    <mergeCell ref="Y2:AB2"/>
    <mergeCell ref="V28:AB28"/>
    <mergeCell ref="G28:K28"/>
    <mergeCell ref="AB3:AB6"/>
    <mergeCell ref="I3:K3"/>
    <mergeCell ref="AA3:AA6"/>
    <mergeCell ref="G1:K1"/>
    <mergeCell ref="L1:U1"/>
    <mergeCell ref="M2:U2"/>
    <mergeCell ref="T5:T6"/>
    <mergeCell ref="L28:U28"/>
    <mergeCell ref="U4:U6"/>
    <mergeCell ref="S4:S6"/>
    <mergeCell ref="Y3:Y6"/>
    <mergeCell ref="G3:H3"/>
    <mergeCell ref="X2:X6"/>
    <mergeCell ref="K5:K6"/>
    <mergeCell ref="E4:E6"/>
    <mergeCell ref="F4:F6"/>
    <mergeCell ref="G4:G6"/>
    <mergeCell ref="H4:H6"/>
    <mergeCell ref="J5:J6"/>
    <mergeCell ref="G2:K2"/>
  </mergeCells>
  <phoneticPr fontId="1" type="noConversion"/>
  <printOptions horizontalCentered="1"/>
  <pageMargins left="0.59055118110236227" right="0.63" top="0.59055118110236227" bottom="0.59055118110236227" header="0.27559055118110237" footer="0"/>
  <pageSetup paperSize="9" scale="9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W86"/>
  <sheetViews>
    <sheetView showGridLines="0" tabSelected="1" view="pageBreakPreview" topLeftCell="A73" zoomScaleNormal="100" zoomScaleSheetLayoutView="100" workbookViewId="0">
      <selection activeCell="A82" sqref="A82:E84"/>
    </sheetView>
  </sheetViews>
  <sheetFormatPr defaultColWidth="9" defaultRowHeight="13.8"/>
  <cols>
    <col min="1" max="1" width="12.109375" style="259" customWidth="1"/>
    <col min="2" max="2" width="16.6640625" style="259" customWidth="1"/>
    <col min="3" max="3" width="25.33203125" style="259" customWidth="1"/>
    <col min="4" max="4" width="15.88671875" style="259" customWidth="1"/>
    <col min="5" max="5" width="20" style="259" customWidth="1"/>
    <col min="6" max="7" width="20.6640625" style="259" customWidth="1"/>
    <col min="8" max="8" width="9" style="259" customWidth="1"/>
    <col min="9" max="9" width="9.21875" style="259" customWidth="1"/>
    <col min="10" max="10" width="8.77734375" style="259" customWidth="1"/>
    <col min="11" max="11" width="15.44140625" style="259" customWidth="1"/>
    <col min="12" max="12" width="6.109375" style="259" customWidth="1"/>
    <col min="13" max="16" width="0" style="259" hidden="1" customWidth="1"/>
    <col min="17" max="16384" width="9" style="259"/>
  </cols>
  <sheetData>
    <row r="1" spans="1:23" ht="37.5" customHeight="1" thickBot="1">
      <c r="A1" s="391" t="s">
        <v>163</v>
      </c>
      <c r="B1" s="391"/>
      <c r="C1" s="391"/>
      <c r="D1" s="391"/>
      <c r="E1" s="391"/>
      <c r="F1" s="391" t="s">
        <v>164</v>
      </c>
      <c r="G1" s="391"/>
      <c r="H1" s="391"/>
      <c r="I1" s="391"/>
      <c r="J1" s="391"/>
      <c r="K1" s="391"/>
      <c r="L1" s="391"/>
    </row>
    <row r="2" spans="1:23" ht="43.5" customHeight="1">
      <c r="A2" s="392" t="s">
        <v>154</v>
      </c>
      <c r="B2" s="395" t="s">
        <v>352</v>
      </c>
      <c r="C2" s="395" t="s">
        <v>32</v>
      </c>
      <c r="D2" s="398"/>
      <c r="E2" s="398"/>
      <c r="F2" s="399" t="s">
        <v>33</v>
      </c>
      <c r="G2" s="399"/>
      <c r="H2" s="398"/>
      <c r="I2" s="398"/>
      <c r="J2" s="398"/>
      <c r="K2" s="398"/>
      <c r="L2" s="400"/>
    </row>
    <row r="3" spans="1:23" ht="18.75" customHeight="1">
      <c r="A3" s="393"/>
      <c r="B3" s="396"/>
      <c r="C3" s="389" t="s">
        <v>319</v>
      </c>
      <c r="D3" s="260"/>
      <c r="E3" s="401" t="s">
        <v>212</v>
      </c>
      <c r="F3" s="261"/>
      <c r="G3" s="261"/>
      <c r="H3" s="262"/>
      <c r="I3" s="263"/>
      <c r="J3" s="263"/>
      <c r="K3" s="264"/>
      <c r="L3" s="265"/>
    </row>
    <row r="4" spans="1:23" ht="105.75" customHeight="1" thickBot="1">
      <c r="A4" s="394"/>
      <c r="B4" s="397"/>
      <c r="C4" s="390"/>
      <c r="D4" s="266" t="s">
        <v>320</v>
      </c>
      <c r="E4" s="402"/>
      <c r="F4" s="267" t="s">
        <v>302</v>
      </c>
      <c r="G4" s="267" t="s">
        <v>303</v>
      </c>
      <c r="H4" s="267" t="s">
        <v>225</v>
      </c>
      <c r="I4" s="268" t="s">
        <v>226</v>
      </c>
      <c r="J4" s="268" t="s">
        <v>227</v>
      </c>
      <c r="K4" s="268" t="s">
        <v>301</v>
      </c>
      <c r="L4" s="269" t="s">
        <v>228</v>
      </c>
    </row>
    <row r="5" spans="1:23" ht="28.5" hidden="1" customHeight="1">
      <c r="A5" s="270" t="s">
        <v>56</v>
      </c>
      <c r="B5" s="271">
        <v>15</v>
      </c>
      <c r="C5" s="249">
        <v>84.27</v>
      </c>
      <c r="D5" s="250">
        <v>0.06</v>
      </c>
      <c r="E5" s="251">
        <v>8.0399999999999991</v>
      </c>
      <c r="F5" s="249">
        <v>72.584999999999994</v>
      </c>
      <c r="G5" s="249"/>
      <c r="H5" s="272">
        <v>4.4999999999999997E-3</v>
      </c>
      <c r="I5" s="254">
        <v>0.45</v>
      </c>
      <c r="J5" s="254">
        <v>1.7000000000000001E-2</v>
      </c>
      <c r="K5" s="251">
        <v>0.20499999999999999</v>
      </c>
      <c r="L5" s="272">
        <v>6.7000000000000004E-2</v>
      </c>
      <c r="N5" s="259" t="s">
        <v>213</v>
      </c>
    </row>
    <row r="6" spans="1:23" ht="28.5" hidden="1" customHeight="1">
      <c r="A6" s="273" t="s">
        <v>55</v>
      </c>
      <c r="B6" s="271">
        <v>15</v>
      </c>
      <c r="C6" s="249">
        <v>93.76</v>
      </c>
      <c r="D6" s="250">
        <v>7.0000000000000007E-2</v>
      </c>
      <c r="E6" s="251">
        <v>6.4</v>
      </c>
      <c r="F6" s="249">
        <v>76.405000000000001</v>
      </c>
      <c r="G6" s="249"/>
      <c r="H6" s="272">
        <v>4.5000000000000005E-3</v>
      </c>
      <c r="I6" s="254">
        <v>0.42</v>
      </c>
      <c r="J6" s="254">
        <v>1.4999999999999999E-2</v>
      </c>
      <c r="K6" s="251">
        <v>0.20499999999999999</v>
      </c>
      <c r="L6" s="272">
        <v>6.5000000000000002E-2</v>
      </c>
      <c r="N6" s="259" t="s">
        <v>214</v>
      </c>
    </row>
    <row r="7" spans="1:23" ht="28.5" hidden="1" customHeight="1">
      <c r="A7" s="273" t="s">
        <v>58</v>
      </c>
      <c r="B7" s="271">
        <v>15</v>
      </c>
      <c r="C7" s="249">
        <v>95.06</v>
      </c>
      <c r="D7" s="250">
        <v>0.04</v>
      </c>
      <c r="E7" s="251">
        <v>4.21</v>
      </c>
      <c r="F7" s="249">
        <v>77.075000000000003</v>
      </c>
      <c r="G7" s="249"/>
      <c r="H7" s="272">
        <v>4.0000000000000001E-3</v>
      </c>
      <c r="I7" s="254">
        <v>0.39</v>
      </c>
      <c r="J7" s="254">
        <v>1.4999999999999999E-2</v>
      </c>
      <c r="K7" s="251">
        <v>0.155</v>
      </c>
      <c r="L7" s="272">
        <v>6.9500000000000006E-2</v>
      </c>
      <c r="R7" s="249"/>
      <c r="S7" s="272"/>
      <c r="T7" s="254"/>
      <c r="U7" s="254"/>
      <c r="V7" s="251"/>
      <c r="W7" s="272"/>
    </row>
    <row r="8" spans="1:23" ht="28.5" hidden="1" customHeight="1">
      <c r="A8" s="273" t="s">
        <v>57</v>
      </c>
      <c r="B8" s="271">
        <v>15</v>
      </c>
      <c r="C8" s="249">
        <v>95.06</v>
      </c>
      <c r="D8" s="250">
        <v>0.04</v>
      </c>
      <c r="E8" s="251">
        <v>4.21</v>
      </c>
      <c r="F8" s="249" t="s">
        <v>300</v>
      </c>
      <c r="G8" s="249">
        <v>77.075000000000003</v>
      </c>
      <c r="H8" s="272">
        <v>4.0000000000000001E-3</v>
      </c>
      <c r="I8" s="254">
        <v>0.39</v>
      </c>
      <c r="J8" s="254">
        <v>1.4999999999999999E-2</v>
      </c>
      <c r="K8" s="251">
        <v>0.155</v>
      </c>
      <c r="L8" s="272">
        <v>6.9500000000000006E-2</v>
      </c>
      <c r="N8" s="259" t="s">
        <v>215</v>
      </c>
      <c r="P8" s="249"/>
      <c r="Q8" s="272"/>
      <c r="R8" s="254"/>
      <c r="S8" s="254"/>
      <c r="T8" s="251"/>
      <c r="U8" s="272"/>
    </row>
    <row r="9" spans="1:23" ht="19.95" customHeight="1">
      <c r="A9" s="273" t="s">
        <v>34</v>
      </c>
      <c r="B9" s="271">
        <v>15</v>
      </c>
      <c r="C9" s="249">
        <v>90.81</v>
      </c>
      <c r="D9" s="250">
        <v>4.2999999999999997E-2</v>
      </c>
      <c r="E9" s="251">
        <v>3.62</v>
      </c>
      <c r="F9" s="249" t="s">
        <v>300</v>
      </c>
      <c r="G9" s="249">
        <v>69.83</v>
      </c>
      <c r="H9" s="255">
        <v>4.0000000000000001E-3</v>
      </c>
      <c r="I9" s="253">
        <v>0.39</v>
      </c>
      <c r="J9" s="254">
        <v>1.4E-2</v>
      </c>
      <c r="K9" s="251">
        <v>0.16</v>
      </c>
      <c r="L9" s="255">
        <v>6.3E-2</v>
      </c>
      <c r="N9" s="259" t="s">
        <v>216</v>
      </c>
    </row>
    <row r="10" spans="1:23" ht="6.6" customHeight="1">
      <c r="A10" s="273"/>
      <c r="B10" s="271"/>
      <c r="C10" s="249"/>
      <c r="D10" s="250"/>
      <c r="E10" s="251"/>
      <c r="F10" s="249"/>
      <c r="G10" s="249"/>
      <c r="H10" s="255"/>
      <c r="I10" s="253"/>
      <c r="J10" s="254"/>
      <c r="K10" s="251"/>
      <c r="L10" s="253"/>
      <c r="N10" s="259" t="s">
        <v>217</v>
      </c>
    </row>
    <row r="11" spans="1:23" ht="19.95" customHeight="1">
      <c r="A11" s="273" t="s">
        <v>35</v>
      </c>
      <c r="B11" s="271">
        <v>18</v>
      </c>
      <c r="C11" s="249">
        <v>80.836323756696586</v>
      </c>
      <c r="D11" s="250">
        <v>4.5999999999999999E-2</v>
      </c>
      <c r="E11" s="251">
        <v>2.56</v>
      </c>
      <c r="F11" s="249" t="s">
        <v>300</v>
      </c>
      <c r="G11" s="249">
        <v>68.63</v>
      </c>
      <c r="H11" s="255">
        <v>3.0000000000000001E-3</v>
      </c>
      <c r="I11" s="253">
        <v>0.4</v>
      </c>
      <c r="J11" s="254">
        <v>1.4E-2</v>
      </c>
      <c r="K11" s="251">
        <v>0.17</v>
      </c>
      <c r="L11" s="255">
        <v>6.3E-2</v>
      </c>
    </row>
    <row r="12" spans="1:23" ht="19.95" customHeight="1">
      <c r="A12" s="273" t="s">
        <v>179</v>
      </c>
      <c r="B12" s="271">
        <v>18</v>
      </c>
      <c r="C12" s="249">
        <v>77.626171323694933</v>
      </c>
      <c r="D12" s="250">
        <v>0.04</v>
      </c>
      <c r="E12" s="251">
        <v>2.82</v>
      </c>
      <c r="F12" s="249" t="s">
        <v>300</v>
      </c>
      <c r="G12" s="249">
        <v>73.44</v>
      </c>
      <c r="H12" s="255">
        <v>4.0000000000000001E-3</v>
      </c>
      <c r="I12" s="253">
        <v>0.39</v>
      </c>
      <c r="J12" s="254">
        <v>1.4E-2</v>
      </c>
      <c r="K12" s="251">
        <v>0.16</v>
      </c>
      <c r="L12" s="272">
        <v>6.3E-2</v>
      </c>
      <c r="M12" s="254"/>
      <c r="N12" s="254"/>
      <c r="O12" s="251"/>
      <c r="P12" s="272"/>
    </row>
    <row r="13" spans="1:23" ht="22.95" hidden="1" customHeight="1">
      <c r="A13" s="274" t="s">
        <v>19</v>
      </c>
      <c r="B13" s="271">
        <v>18</v>
      </c>
      <c r="C13" s="249">
        <v>107.92</v>
      </c>
      <c r="D13" s="250">
        <v>7.8E-2</v>
      </c>
      <c r="E13" s="251">
        <v>3.91</v>
      </c>
      <c r="F13" s="249">
        <v>88.08</v>
      </c>
      <c r="G13" s="249">
        <v>88.08</v>
      </c>
      <c r="H13" s="255">
        <v>3.0000000000000001E-3</v>
      </c>
      <c r="I13" s="253">
        <v>0.52</v>
      </c>
      <c r="J13" s="254">
        <v>1.7999999999999999E-2</v>
      </c>
      <c r="K13" s="251">
        <v>0.17</v>
      </c>
      <c r="L13" s="255">
        <v>5.7000000000000002E-2</v>
      </c>
    </row>
    <row r="14" spans="1:23" ht="22.95" hidden="1" customHeight="1">
      <c r="A14" s="274" t="s">
        <v>20</v>
      </c>
      <c r="B14" s="271">
        <v>18</v>
      </c>
      <c r="C14" s="249">
        <v>110.69</v>
      </c>
      <c r="D14" s="250">
        <v>4.2000000000000003E-2</v>
      </c>
      <c r="E14" s="251">
        <v>1.99</v>
      </c>
      <c r="F14" s="249">
        <v>94.43</v>
      </c>
      <c r="G14" s="249">
        <v>94.43</v>
      </c>
      <c r="H14" s="255">
        <v>3.0000000000000001E-3</v>
      </c>
      <c r="I14" s="253">
        <v>0.47</v>
      </c>
      <c r="J14" s="254">
        <v>1.4999999999999999E-2</v>
      </c>
      <c r="K14" s="251">
        <v>0.15</v>
      </c>
      <c r="L14" s="255">
        <v>6.5000000000000002E-2</v>
      </c>
    </row>
    <row r="15" spans="1:23" ht="22.95" hidden="1" customHeight="1">
      <c r="A15" s="274" t="s">
        <v>21</v>
      </c>
      <c r="B15" s="271">
        <v>18</v>
      </c>
      <c r="C15" s="249">
        <v>92.21</v>
      </c>
      <c r="D15" s="250">
        <v>4.8000000000000001E-2</v>
      </c>
      <c r="E15" s="251">
        <v>1.53</v>
      </c>
      <c r="F15" s="249">
        <v>89.75</v>
      </c>
      <c r="G15" s="249">
        <v>89.75</v>
      </c>
      <c r="H15" s="255">
        <v>4.0000000000000001E-3</v>
      </c>
      <c r="I15" s="253">
        <v>0.44</v>
      </c>
      <c r="J15" s="254">
        <v>1.6E-2</v>
      </c>
      <c r="K15" s="251">
        <v>0.16</v>
      </c>
      <c r="L15" s="255">
        <v>6.7000000000000004E-2</v>
      </c>
    </row>
    <row r="16" spans="1:23" ht="22.95" hidden="1" customHeight="1">
      <c r="A16" s="274" t="s">
        <v>22</v>
      </c>
      <c r="B16" s="271">
        <v>18</v>
      </c>
      <c r="C16" s="249">
        <v>73.449700000000007</v>
      </c>
      <c r="D16" s="250">
        <v>4.2999999999999997E-2</v>
      </c>
      <c r="E16" s="251">
        <v>4.54</v>
      </c>
      <c r="F16" s="249">
        <v>75.22</v>
      </c>
      <c r="G16" s="249">
        <v>75.22</v>
      </c>
      <c r="H16" s="255">
        <v>3.0000000000000001E-3</v>
      </c>
      <c r="I16" s="253">
        <v>0.5</v>
      </c>
      <c r="J16" s="254">
        <v>1.6E-2</v>
      </c>
      <c r="K16" s="251">
        <v>0.19</v>
      </c>
      <c r="L16" s="255">
        <v>6.5000000000000002E-2</v>
      </c>
    </row>
    <row r="17" spans="1:13" ht="22.95" hidden="1" customHeight="1">
      <c r="A17" s="274" t="s">
        <v>23</v>
      </c>
      <c r="B17" s="271">
        <v>18</v>
      </c>
      <c r="C17" s="249">
        <v>54</v>
      </c>
      <c r="D17" s="250">
        <v>3.7999999999999999E-2</v>
      </c>
      <c r="E17" s="251">
        <v>1.59</v>
      </c>
      <c r="F17" s="249">
        <v>48.59</v>
      </c>
      <c r="G17" s="249">
        <v>48.59</v>
      </c>
      <c r="H17" s="255">
        <v>3.0000000000000001E-3</v>
      </c>
      <c r="I17" s="253">
        <v>0.31</v>
      </c>
      <c r="J17" s="254">
        <v>1.0999999999999999E-2</v>
      </c>
      <c r="K17" s="251">
        <v>0.16</v>
      </c>
      <c r="L17" s="255">
        <v>0.05</v>
      </c>
    </row>
    <row r="18" spans="1:13" ht="22.95" hidden="1" customHeight="1">
      <c r="A18" s="274" t="s">
        <v>24</v>
      </c>
      <c r="B18" s="271">
        <v>18</v>
      </c>
      <c r="C18" s="249">
        <v>63.84</v>
      </c>
      <c r="D18" s="250">
        <v>0.02</v>
      </c>
      <c r="E18" s="251">
        <v>3.42</v>
      </c>
      <c r="F18" s="249">
        <v>49.62</v>
      </c>
      <c r="G18" s="249">
        <v>49.62</v>
      </c>
      <c r="H18" s="255">
        <v>3.0000000000000001E-3</v>
      </c>
      <c r="I18" s="253">
        <v>0.28999999999999998</v>
      </c>
      <c r="J18" s="254">
        <v>0.01</v>
      </c>
      <c r="K18" s="251">
        <v>0.14000000000000001</v>
      </c>
      <c r="L18" s="255">
        <v>5.0999999999999997E-2</v>
      </c>
    </row>
    <row r="19" spans="1:13" ht="22.95" hidden="1" customHeight="1">
      <c r="A19" s="274" t="s">
        <v>25</v>
      </c>
      <c r="B19" s="271">
        <v>18</v>
      </c>
      <c r="C19" s="249">
        <v>33.1574755002651</v>
      </c>
      <c r="D19" s="250">
        <v>1.0999999999999999E-2</v>
      </c>
      <c r="E19" s="251">
        <v>2.77</v>
      </c>
      <c r="F19" s="249">
        <v>38.24</v>
      </c>
      <c r="G19" s="249">
        <v>38.24</v>
      </c>
      <c r="H19" s="255">
        <v>4.0000000000000001E-3</v>
      </c>
      <c r="I19" s="253">
        <v>0.24</v>
      </c>
      <c r="J19" s="254">
        <v>8.9999999999999993E-3</v>
      </c>
      <c r="K19" s="251">
        <v>0.12</v>
      </c>
      <c r="L19" s="255">
        <v>5.8999999999999997E-2</v>
      </c>
    </row>
    <row r="20" spans="1:13" ht="22.95" hidden="1" customHeight="1">
      <c r="A20" s="274" t="s">
        <v>26</v>
      </c>
      <c r="B20" s="271">
        <v>18</v>
      </c>
      <c r="C20" s="249">
        <v>41.86</v>
      </c>
      <c r="D20" s="250">
        <v>1.7999999999999999E-2</v>
      </c>
      <c r="E20" s="251">
        <v>3.24</v>
      </c>
      <c r="F20" s="249">
        <v>36.03</v>
      </c>
      <c r="G20" s="249">
        <v>36.03</v>
      </c>
      <c r="H20" s="255">
        <v>3.0000000000000001E-3</v>
      </c>
      <c r="I20" s="253">
        <v>0.24</v>
      </c>
      <c r="J20" s="254">
        <v>8.9999999999999993E-3</v>
      </c>
      <c r="K20" s="251">
        <v>0.13</v>
      </c>
      <c r="L20" s="255">
        <v>4.9000000000000002E-2</v>
      </c>
    </row>
    <row r="21" spans="1:13" ht="22.95" hidden="1" customHeight="1">
      <c r="A21" s="274" t="s">
        <v>27</v>
      </c>
      <c r="B21" s="271">
        <v>18</v>
      </c>
      <c r="C21" s="249">
        <v>54.99</v>
      </c>
      <c r="D21" s="250">
        <v>1.7000000000000001E-2</v>
      </c>
      <c r="E21" s="251">
        <v>2.84</v>
      </c>
      <c r="F21" s="249">
        <v>61.49</v>
      </c>
      <c r="G21" s="249">
        <v>61.49</v>
      </c>
      <c r="H21" s="255">
        <v>4.0000000000000001E-3</v>
      </c>
      <c r="I21" s="253">
        <v>0.35</v>
      </c>
      <c r="J21" s="254">
        <v>1.0999999999999999E-2</v>
      </c>
      <c r="K21" s="251">
        <v>0.15</v>
      </c>
      <c r="L21" s="255">
        <v>7.9000000000000001E-2</v>
      </c>
    </row>
    <row r="22" spans="1:13" ht="22.95" hidden="1" customHeight="1">
      <c r="A22" s="274" t="s">
        <v>36</v>
      </c>
      <c r="B22" s="271">
        <v>18</v>
      </c>
      <c r="C22" s="249">
        <v>166.10759999999999</v>
      </c>
      <c r="D22" s="250">
        <v>5.6000000000000001E-2</v>
      </c>
      <c r="E22" s="251">
        <v>3.55</v>
      </c>
      <c r="F22" s="249">
        <v>99.6</v>
      </c>
      <c r="G22" s="249">
        <v>99.6</v>
      </c>
      <c r="H22" s="255">
        <v>4.0000000000000001E-3</v>
      </c>
      <c r="I22" s="253">
        <v>0.38</v>
      </c>
      <c r="J22" s="254">
        <v>1.4E-2</v>
      </c>
      <c r="K22" s="251">
        <v>0.15</v>
      </c>
      <c r="L22" s="255">
        <v>8.5999999999999993E-2</v>
      </c>
    </row>
    <row r="23" spans="1:13" ht="22.95" hidden="1" customHeight="1">
      <c r="A23" s="274" t="s">
        <v>37</v>
      </c>
      <c r="B23" s="271">
        <v>18</v>
      </c>
      <c r="C23" s="249">
        <v>133.4</v>
      </c>
      <c r="D23" s="250">
        <v>0.05</v>
      </c>
      <c r="E23" s="251">
        <v>1.89</v>
      </c>
      <c r="F23" s="249">
        <v>109.02</v>
      </c>
      <c r="G23" s="249">
        <v>109.02</v>
      </c>
      <c r="H23" s="255">
        <v>4.0000000000000001E-3</v>
      </c>
      <c r="I23" s="253">
        <v>0.49</v>
      </c>
      <c r="J23" s="254">
        <v>1.9E-2</v>
      </c>
      <c r="K23" s="251">
        <v>0.19</v>
      </c>
      <c r="L23" s="255">
        <v>7.0999999999999994E-2</v>
      </c>
    </row>
    <row r="24" spans="1:13" ht="22.95" hidden="1" customHeight="1">
      <c r="A24" s="274" t="s">
        <v>38</v>
      </c>
      <c r="B24" s="275">
        <v>18</v>
      </c>
      <c r="C24" s="249">
        <v>101.49</v>
      </c>
      <c r="D24" s="250">
        <v>5.8000000000000003E-2</v>
      </c>
      <c r="E24" s="251">
        <v>2.5299999999999998</v>
      </c>
      <c r="F24" s="249">
        <v>91.56</v>
      </c>
      <c r="G24" s="249">
        <v>91.56</v>
      </c>
      <c r="H24" s="255">
        <v>5.0000000000000001E-3</v>
      </c>
      <c r="I24" s="253">
        <v>0.52</v>
      </c>
      <c r="J24" s="254">
        <v>0.02</v>
      </c>
      <c r="K24" s="251">
        <v>0.19</v>
      </c>
      <c r="L24" s="255">
        <v>5.5E-2</v>
      </c>
      <c r="M24" s="276"/>
    </row>
    <row r="25" spans="1:13" ht="19.95" customHeight="1">
      <c r="A25" s="273" t="s">
        <v>195</v>
      </c>
      <c r="B25" s="271">
        <v>18</v>
      </c>
      <c r="C25" s="249">
        <v>72.148026950822796</v>
      </c>
      <c r="D25" s="250">
        <f>AVERAGE(D26:D37)</f>
        <v>3.6833333333333336E-2</v>
      </c>
      <c r="E25" s="251">
        <f>AVERAGE(E26:E37)</f>
        <v>4.1983333333333333</v>
      </c>
      <c r="F25" s="249" t="s">
        <v>300</v>
      </c>
      <c r="G25" s="249">
        <v>66.959999999999994</v>
      </c>
      <c r="H25" s="255">
        <v>4.0000000000000001E-3</v>
      </c>
      <c r="I25" s="253">
        <v>0.39</v>
      </c>
      <c r="J25" s="254">
        <v>1.4E-2</v>
      </c>
      <c r="K25" s="251">
        <v>0.17</v>
      </c>
      <c r="L25" s="255">
        <v>6.3E-2</v>
      </c>
      <c r="M25" s="276"/>
    </row>
    <row r="26" spans="1:13" ht="22.95" hidden="1" customHeight="1">
      <c r="A26" s="274" t="s">
        <v>19</v>
      </c>
      <c r="B26" s="271">
        <v>18</v>
      </c>
      <c r="C26" s="249">
        <v>138.76</v>
      </c>
      <c r="D26" s="250">
        <v>7.6999999999999999E-2</v>
      </c>
      <c r="E26" s="251">
        <v>3.25</v>
      </c>
      <c r="F26" s="249">
        <v>109.15</v>
      </c>
      <c r="G26" s="249">
        <v>109.15</v>
      </c>
      <c r="H26" s="252">
        <v>5.0000000000000001E-3</v>
      </c>
      <c r="I26" s="253">
        <v>0.54</v>
      </c>
      <c r="J26" s="254">
        <v>2.1000000000000001E-2</v>
      </c>
      <c r="K26" s="251">
        <v>0.2</v>
      </c>
      <c r="L26" s="255">
        <v>7.1999999999999995E-2</v>
      </c>
      <c r="M26" s="276"/>
    </row>
    <row r="27" spans="1:13" ht="22.95" hidden="1" customHeight="1">
      <c r="A27" s="274" t="s">
        <v>20</v>
      </c>
      <c r="B27" s="271">
        <v>18</v>
      </c>
      <c r="C27" s="249">
        <v>83.8</v>
      </c>
      <c r="D27" s="250">
        <v>3.1E-2</v>
      </c>
      <c r="E27" s="251">
        <v>3.23</v>
      </c>
      <c r="F27" s="249">
        <v>74.72</v>
      </c>
      <c r="G27" s="249">
        <v>74.72</v>
      </c>
      <c r="H27" s="252">
        <v>3.0000000000000001E-3</v>
      </c>
      <c r="I27" s="253">
        <v>0.45</v>
      </c>
      <c r="J27" s="254">
        <v>1.7000000000000001E-2</v>
      </c>
      <c r="K27" s="251">
        <v>0.15</v>
      </c>
      <c r="L27" s="255">
        <v>0.06</v>
      </c>
    </row>
    <row r="28" spans="1:13" ht="22.95" hidden="1" customHeight="1">
      <c r="A28" s="274" t="s">
        <v>21</v>
      </c>
      <c r="B28" s="271">
        <v>18</v>
      </c>
      <c r="C28" s="249">
        <v>89.51</v>
      </c>
      <c r="D28" s="250">
        <v>4.2000000000000003E-2</v>
      </c>
      <c r="E28" s="251">
        <v>4.04</v>
      </c>
      <c r="F28" s="249">
        <v>90.42</v>
      </c>
      <c r="G28" s="249">
        <v>90.42</v>
      </c>
      <c r="H28" s="252">
        <v>4.0000000000000001E-3</v>
      </c>
      <c r="I28" s="253">
        <v>0.48</v>
      </c>
      <c r="J28" s="254">
        <v>1.7000000000000001E-2</v>
      </c>
      <c r="K28" s="251">
        <v>0.18</v>
      </c>
      <c r="L28" s="255">
        <v>6.6000000000000003E-2</v>
      </c>
    </row>
    <row r="29" spans="1:13" ht="22.95" hidden="1" customHeight="1">
      <c r="A29" s="274" t="s">
        <v>22</v>
      </c>
      <c r="B29" s="271">
        <v>18</v>
      </c>
      <c r="C29" s="249">
        <v>99.92</v>
      </c>
      <c r="D29" s="250">
        <v>4.8000000000000001E-2</v>
      </c>
      <c r="E29" s="251">
        <v>5.39</v>
      </c>
      <c r="F29" s="249">
        <v>82.68</v>
      </c>
      <c r="G29" s="249">
        <v>82.68</v>
      </c>
      <c r="H29" s="252">
        <v>4.0000000000000001E-3</v>
      </c>
      <c r="I29" s="253">
        <v>0.45</v>
      </c>
      <c r="J29" s="254">
        <v>1.4E-2</v>
      </c>
      <c r="K29" s="251">
        <v>0.15</v>
      </c>
      <c r="L29" s="255">
        <v>7.2999999999999995E-2</v>
      </c>
    </row>
    <row r="30" spans="1:13" ht="22.95" hidden="1" customHeight="1">
      <c r="A30" s="274" t="s">
        <v>207</v>
      </c>
      <c r="B30" s="271">
        <v>18</v>
      </c>
      <c r="C30" s="249">
        <v>53.724694576472906</v>
      </c>
      <c r="D30" s="250">
        <v>3.5999999999999997E-2</v>
      </c>
      <c r="E30" s="251">
        <v>5.17</v>
      </c>
      <c r="F30" s="249">
        <v>47.58</v>
      </c>
      <c r="G30" s="249">
        <v>47.58</v>
      </c>
      <c r="H30" s="252">
        <v>3.0000000000000001E-3</v>
      </c>
      <c r="I30" s="253">
        <v>0.36</v>
      </c>
      <c r="J30" s="254">
        <v>1.2E-2</v>
      </c>
      <c r="K30" s="251">
        <v>0.19</v>
      </c>
      <c r="L30" s="255">
        <v>4.9000000000000002E-2</v>
      </c>
    </row>
    <row r="31" spans="1:13" ht="22.95" hidden="1" customHeight="1">
      <c r="A31" s="274" t="s">
        <v>24</v>
      </c>
      <c r="B31" s="271">
        <v>18</v>
      </c>
      <c r="C31" s="249">
        <v>44.08</v>
      </c>
      <c r="D31" s="250">
        <v>0.02</v>
      </c>
      <c r="E31" s="251">
        <v>4.04</v>
      </c>
      <c r="F31" s="249">
        <v>38.479999999999997</v>
      </c>
      <c r="G31" s="249">
        <v>38.479999999999997</v>
      </c>
      <c r="H31" s="252">
        <v>3.0000000000000001E-3</v>
      </c>
      <c r="I31" s="253">
        <v>0.27</v>
      </c>
      <c r="J31" s="254">
        <v>8.9999999999999993E-3</v>
      </c>
      <c r="K31" s="251">
        <v>0.15</v>
      </c>
      <c r="L31" s="255">
        <v>4.5999999999999999E-2</v>
      </c>
    </row>
    <row r="32" spans="1:13" ht="22.95" hidden="1" customHeight="1">
      <c r="A32" s="274" t="s">
        <v>25</v>
      </c>
      <c r="B32" s="271">
        <v>18</v>
      </c>
      <c r="C32" s="249">
        <v>40.930399183917224</v>
      </c>
      <c r="D32" s="250">
        <v>2.4E-2</v>
      </c>
      <c r="E32" s="251">
        <v>4.25</v>
      </c>
      <c r="F32" s="249">
        <v>34.880000000000003</v>
      </c>
      <c r="G32" s="249">
        <v>34.880000000000003</v>
      </c>
      <c r="H32" s="252">
        <v>3.0000000000000001E-3</v>
      </c>
      <c r="I32" s="253">
        <v>0.22</v>
      </c>
      <c r="J32" s="254">
        <v>8.0000000000000002E-3</v>
      </c>
      <c r="K32" s="251">
        <v>0.11</v>
      </c>
      <c r="L32" s="255">
        <v>5.0999999999999997E-2</v>
      </c>
    </row>
    <row r="33" spans="1:13" ht="22.95" hidden="1" customHeight="1">
      <c r="A33" s="274" t="s">
        <v>26</v>
      </c>
      <c r="B33" s="271">
        <v>18</v>
      </c>
      <c r="C33" s="249">
        <v>35.840000000000003</v>
      </c>
      <c r="D33" s="250">
        <v>8.0000000000000002E-3</v>
      </c>
      <c r="E33" s="251">
        <v>3.26</v>
      </c>
      <c r="F33" s="249">
        <v>28.75</v>
      </c>
      <c r="G33" s="249">
        <v>28.75</v>
      </c>
      <c r="H33" s="252">
        <v>3.0000000000000001E-3</v>
      </c>
      <c r="I33" s="253">
        <v>0.24</v>
      </c>
      <c r="J33" s="254">
        <v>8.0000000000000002E-3</v>
      </c>
      <c r="K33" s="251">
        <v>0.13</v>
      </c>
      <c r="L33" s="255">
        <v>4.7E-2</v>
      </c>
    </row>
    <row r="34" spans="1:13" ht="22.95" hidden="1" customHeight="1">
      <c r="A34" s="274" t="s">
        <v>27</v>
      </c>
      <c r="B34" s="271">
        <v>18</v>
      </c>
      <c r="C34" s="249">
        <v>33.165781574944546</v>
      </c>
      <c r="D34" s="250">
        <v>8.0000000000000002E-3</v>
      </c>
      <c r="E34" s="251">
        <v>5.82</v>
      </c>
      <c r="F34" s="249">
        <v>42.88</v>
      </c>
      <c r="G34" s="249">
        <v>42.88</v>
      </c>
      <c r="H34" s="252">
        <v>3.0000000000000001E-3</v>
      </c>
      <c r="I34" s="253">
        <v>0.28999999999999998</v>
      </c>
      <c r="J34" s="254">
        <v>8.9999999999999993E-3</v>
      </c>
      <c r="K34" s="251">
        <v>0.15</v>
      </c>
      <c r="L34" s="255">
        <v>6.8000000000000005E-2</v>
      </c>
    </row>
    <row r="35" spans="1:13" ht="22.95" hidden="1" customHeight="1">
      <c r="A35" s="274" t="s">
        <v>36</v>
      </c>
      <c r="B35" s="271">
        <v>18</v>
      </c>
      <c r="C35" s="249">
        <v>116.45549623839406</v>
      </c>
      <c r="D35" s="250">
        <v>3.3000000000000002E-2</v>
      </c>
      <c r="E35" s="251">
        <v>3.74</v>
      </c>
      <c r="F35" s="249">
        <v>83.9</v>
      </c>
      <c r="G35" s="249">
        <v>83.9</v>
      </c>
      <c r="H35" s="252">
        <v>4.0000000000000001E-3</v>
      </c>
      <c r="I35" s="253">
        <v>0.41</v>
      </c>
      <c r="J35" s="254">
        <v>1.4999999999999999E-2</v>
      </c>
      <c r="K35" s="251">
        <v>0.2</v>
      </c>
      <c r="L35" s="255">
        <v>9.2999999999999999E-2</v>
      </c>
    </row>
    <row r="36" spans="1:13" ht="22.95" hidden="1" customHeight="1">
      <c r="A36" s="274" t="s">
        <v>37</v>
      </c>
      <c r="B36" s="271">
        <v>18</v>
      </c>
      <c r="C36" s="249">
        <v>124.97122398608883</v>
      </c>
      <c r="D36" s="250">
        <v>4.2000000000000003E-2</v>
      </c>
      <c r="E36" s="251">
        <v>3.13</v>
      </c>
      <c r="F36" s="249">
        <v>82.53</v>
      </c>
      <c r="G36" s="249">
        <v>82.53</v>
      </c>
      <c r="H36" s="252">
        <v>4.0000000000000001E-3</v>
      </c>
      <c r="I36" s="253">
        <v>0.48</v>
      </c>
      <c r="J36" s="254">
        <v>1.7000000000000001E-2</v>
      </c>
      <c r="K36" s="251">
        <v>0.19</v>
      </c>
      <c r="L36" s="255">
        <v>7.8E-2</v>
      </c>
    </row>
    <row r="37" spans="1:13" ht="22.95" hidden="1" customHeight="1">
      <c r="A37" s="274" t="s">
        <v>38</v>
      </c>
      <c r="B37" s="271">
        <v>18</v>
      </c>
      <c r="C37" s="249">
        <v>114.07</v>
      </c>
      <c r="D37" s="250">
        <v>7.2999999999999995E-2</v>
      </c>
      <c r="E37" s="251">
        <v>5.0599999999999996</v>
      </c>
      <c r="F37" s="249">
        <v>85.94</v>
      </c>
      <c r="G37" s="249">
        <v>85.94</v>
      </c>
      <c r="H37" s="252">
        <v>4.0000000000000001E-3</v>
      </c>
      <c r="I37" s="253">
        <v>0.53</v>
      </c>
      <c r="J37" s="254">
        <v>0.02</v>
      </c>
      <c r="K37" s="251">
        <v>0.2</v>
      </c>
      <c r="L37" s="255">
        <v>5.3999999999999999E-2</v>
      </c>
    </row>
    <row r="38" spans="1:13" ht="19.95" customHeight="1">
      <c r="A38" s="273" t="s">
        <v>232</v>
      </c>
      <c r="B38" s="271">
        <v>18</v>
      </c>
      <c r="C38" s="277">
        <v>64.55</v>
      </c>
      <c r="D38" s="278">
        <v>0.03</v>
      </c>
      <c r="E38" s="251">
        <v>2.0299999999999998</v>
      </c>
      <c r="F38" s="277" t="s">
        <v>300</v>
      </c>
      <c r="G38" s="249">
        <v>55.91</v>
      </c>
      <c r="H38" s="255">
        <v>3.0000000000000001E-3</v>
      </c>
      <c r="I38" s="253">
        <v>0.38</v>
      </c>
      <c r="J38" s="253">
        <v>1.2999999999999999E-2</v>
      </c>
      <c r="K38" s="251">
        <v>0.15</v>
      </c>
      <c r="L38" s="255">
        <v>6.0999999999999999E-2</v>
      </c>
    </row>
    <row r="39" spans="1:13" ht="22.95" hidden="1" customHeight="1">
      <c r="A39" s="274" t="s">
        <v>19</v>
      </c>
      <c r="B39" s="271">
        <v>18</v>
      </c>
      <c r="C39" s="249">
        <v>127.36</v>
      </c>
      <c r="D39" s="250">
        <v>0.05</v>
      </c>
      <c r="E39" s="251">
        <v>3.25</v>
      </c>
      <c r="F39" s="249">
        <v>88.06</v>
      </c>
      <c r="G39" s="249">
        <v>88.06</v>
      </c>
      <c r="H39" s="252">
        <v>4.0000000000000001E-3</v>
      </c>
      <c r="I39" s="253">
        <v>0.53</v>
      </c>
      <c r="J39" s="254">
        <v>1.9E-2</v>
      </c>
      <c r="K39" s="251">
        <v>0.18</v>
      </c>
      <c r="L39" s="255">
        <v>6.5000000000000002E-2</v>
      </c>
      <c r="M39" s="279"/>
    </row>
    <row r="40" spans="1:13" ht="22.95" hidden="1" customHeight="1">
      <c r="A40" s="274" t="s">
        <v>20</v>
      </c>
      <c r="B40" s="271">
        <v>18</v>
      </c>
      <c r="C40" s="249">
        <v>115.94</v>
      </c>
      <c r="D40" s="250">
        <v>0.05</v>
      </c>
      <c r="E40" s="251">
        <v>2.0499999999999998</v>
      </c>
      <c r="F40" s="249">
        <v>82.98</v>
      </c>
      <c r="G40" s="249">
        <v>82.98</v>
      </c>
      <c r="H40" s="252">
        <v>3.0000000000000001E-3</v>
      </c>
      <c r="I40" s="253">
        <v>0.5</v>
      </c>
      <c r="J40" s="254">
        <v>1.6E-2</v>
      </c>
      <c r="K40" s="251">
        <v>0.16</v>
      </c>
      <c r="L40" s="255">
        <v>6.5000000000000002E-2</v>
      </c>
    </row>
    <row r="41" spans="1:13" ht="22.95" hidden="1" customHeight="1">
      <c r="A41" s="274" t="s">
        <v>21</v>
      </c>
      <c r="B41" s="271">
        <v>18</v>
      </c>
      <c r="C41" s="249">
        <v>87.8</v>
      </c>
      <c r="D41" s="250">
        <v>0.03</v>
      </c>
      <c r="E41" s="251">
        <v>0.91</v>
      </c>
      <c r="F41" s="249">
        <v>69.39</v>
      </c>
      <c r="G41" s="249">
        <v>69.39</v>
      </c>
      <c r="H41" s="252">
        <v>3.0000000000000001E-3</v>
      </c>
      <c r="I41" s="253">
        <v>0.49</v>
      </c>
      <c r="J41" s="254">
        <v>1.7000000000000001E-2</v>
      </c>
      <c r="K41" s="251">
        <v>0.16</v>
      </c>
      <c r="L41" s="255">
        <v>6.2E-2</v>
      </c>
    </row>
    <row r="42" spans="1:13" ht="22.95" hidden="1" customHeight="1">
      <c r="A42" s="274" t="s">
        <v>22</v>
      </c>
      <c r="B42" s="271">
        <v>18</v>
      </c>
      <c r="C42" s="249">
        <v>55.19</v>
      </c>
      <c r="D42" s="250">
        <v>0.02</v>
      </c>
      <c r="E42" s="251">
        <v>0.72</v>
      </c>
      <c r="F42" s="249">
        <v>54.13</v>
      </c>
      <c r="G42" s="249">
        <v>54.13</v>
      </c>
      <c r="H42" s="252">
        <v>3.0000000000000001E-3</v>
      </c>
      <c r="I42" s="253">
        <v>0.36</v>
      </c>
      <c r="J42" s="254">
        <v>1.2999999999999999E-2</v>
      </c>
      <c r="K42" s="251">
        <v>0.13</v>
      </c>
      <c r="L42" s="255">
        <v>6.2E-2</v>
      </c>
    </row>
    <row r="43" spans="1:13" ht="22.95" hidden="1" customHeight="1">
      <c r="A43" s="274" t="s">
        <v>207</v>
      </c>
      <c r="B43" s="271">
        <v>18</v>
      </c>
      <c r="C43" s="249">
        <v>43.18</v>
      </c>
      <c r="D43" s="250">
        <v>0.03</v>
      </c>
      <c r="E43" s="251">
        <v>2.64</v>
      </c>
      <c r="F43" s="249">
        <v>37.21</v>
      </c>
      <c r="G43" s="249">
        <v>37.21</v>
      </c>
      <c r="H43" s="252">
        <v>2E-3</v>
      </c>
      <c r="I43" s="253">
        <v>0.28999999999999998</v>
      </c>
      <c r="J43" s="254">
        <v>8.9999999999999993E-3</v>
      </c>
      <c r="K43" s="251">
        <v>0.13</v>
      </c>
      <c r="L43" s="255">
        <v>4.3999999999999997E-2</v>
      </c>
    </row>
    <row r="44" spans="1:13" ht="22.95" hidden="1" customHeight="1">
      <c r="A44" s="274" t="s">
        <v>24</v>
      </c>
      <c r="B44" s="271">
        <v>18</v>
      </c>
      <c r="C44" s="249">
        <v>30.88</v>
      </c>
      <c r="D44" s="250">
        <v>0.01</v>
      </c>
      <c r="E44" s="251">
        <v>0.28000000000000003</v>
      </c>
      <c r="F44" s="249">
        <v>28.18</v>
      </c>
      <c r="G44" s="249">
        <v>28.18</v>
      </c>
      <c r="H44" s="252">
        <v>3.0000000000000001E-3</v>
      </c>
      <c r="I44" s="253">
        <v>0.21</v>
      </c>
      <c r="J44" s="254">
        <v>7.0000000000000001E-3</v>
      </c>
      <c r="K44" s="251">
        <v>0.11</v>
      </c>
      <c r="L44" s="255">
        <v>3.9E-2</v>
      </c>
    </row>
    <row r="45" spans="1:13" ht="22.95" hidden="1" customHeight="1">
      <c r="A45" s="274" t="s">
        <v>25</v>
      </c>
      <c r="B45" s="271">
        <v>18</v>
      </c>
      <c r="C45" s="249">
        <v>36.36</v>
      </c>
      <c r="D45" s="250">
        <v>0.02</v>
      </c>
      <c r="E45" s="251">
        <v>1.67</v>
      </c>
      <c r="F45" s="249">
        <v>31.99</v>
      </c>
      <c r="G45" s="249">
        <v>31.99</v>
      </c>
      <c r="H45" s="252">
        <v>2E-3</v>
      </c>
      <c r="I45" s="253">
        <v>0.24</v>
      </c>
      <c r="J45" s="254">
        <v>7.0000000000000001E-3</v>
      </c>
      <c r="K45" s="251">
        <v>0.11</v>
      </c>
      <c r="L45" s="255">
        <v>4.8000000000000001E-2</v>
      </c>
    </row>
    <row r="46" spans="1:13" ht="22.95" hidden="1" customHeight="1">
      <c r="A46" s="274" t="s">
        <v>26</v>
      </c>
      <c r="B46" s="271">
        <v>18</v>
      </c>
      <c r="C46" s="249">
        <v>35.9</v>
      </c>
      <c r="D46" s="250">
        <v>0.02</v>
      </c>
      <c r="E46" s="251">
        <v>5.38</v>
      </c>
      <c r="F46" s="249">
        <v>31.31</v>
      </c>
      <c r="G46" s="249">
        <v>31.31</v>
      </c>
      <c r="H46" s="252">
        <v>3.0000000000000001E-3</v>
      </c>
      <c r="I46" s="253">
        <v>0.26</v>
      </c>
      <c r="J46" s="254">
        <v>8.0000000000000002E-3</v>
      </c>
      <c r="K46" s="251">
        <v>0.15</v>
      </c>
      <c r="L46" s="255">
        <v>4.8000000000000001E-2</v>
      </c>
    </row>
    <row r="47" spans="1:13" ht="22.95" hidden="1" customHeight="1">
      <c r="A47" s="274" t="s">
        <v>27</v>
      </c>
      <c r="B47" s="271">
        <v>18</v>
      </c>
      <c r="C47" s="249">
        <v>43.48</v>
      </c>
      <c r="D47" s="250">
        <v>0.01</v>
      </c>
      <c r="E47" s="251">
        <v>0.55000000000000004</v>
      </c>
      <c r="F47" s="249">
        <v>44.9</v>
      </c>
      <c r="G47" s="249">
        <v>44.9</v>
      </c>
      <c r="H47" s="252">
        <v>3.0000000000000001E-3</v>
      </c>
      <c r="I47" s="253">
        <v>0.35</v>
      </c>
      <c r="J47" s="254">
        <v>0.01</v>
      </c>
      <c r="K47" s="251">
        <v>0.13</v>
      </c>
      <c r="L47" s="255">
        <v>7.8E-2</v>
      </c>
    </row>
    <row r="48" spans="1:13" ht="22.95" hidden="1" customHeight="1">
      <c r="A48" s="274" t="s">
        <v>36</v>
      </c>
      <c r="B48" s="271">
        <v>18</v>
      </c>
      <c r="C48" s="249">
        <v>78.31</v>
      </c>
      <c r="D48" s="250">
        <v>0.02</v>
      </c>
      <c r="E48" s="251">
        <v>1.4</v>
      </c>
      <c r="F48" s="249">
        <v>59.22</v>
      </c>
      <c r="G48" s="249">
        <v>59.22</v>
      </c>
      <c r="H48" s="252">
        <v>3.0000000000000001E-3</v>
      </c>
      <c r="I48" s="253">
        <v>0.41</v>
      </c>
      <c r="J48" s="254">
        <v>1.2999999999999999E-2</v>
      </c>
      <c r="K48" s="251">
        <v>0.15</v>
      </c>
      <c r="L48" s="255">
        <v>7.9000000000000001E-2</v>
      </c>
    </row>
    <row r="49" spans="1:13" ht="22.95" hidden="1" customHeight="1">
      <c r="A49" s="274" t="s">
        <v>37</v>
      </c>
      <c r="B49" s="271">
        <v>18</v>
      </c>
      <c r="C49" s="249">
        <v>112.48</v>
      </c>
      <c r="D49" s="250">
        <v>0.04</v>
      </c>
      <c r="E49" s="251">
        <v>1.1599999999999999</v>
      </c>
      <c r="F49" s="249">
        <v>73.099999999999994</v>
      </c>
      <c r="G49" s="249">
        <v>73.099999999999994</v>
      </c>
      <c r="H49" s="252">
        <v>4.0000000000000001E-3</v>
      </c>
      <c r="I49" s="253">
        <v>0.45</v>
      </c>
      <c r="J49" s="254">
        <v>1.4999999999999999E-2</v>
      </c>
      <c r="K49" s="251">
        <v>0.17</v>
      </c>
      <c r="L49" s="255">
        <v>7.5999999999999998E-2</v>
      </c>
    </row>
    <row r="50" spans="1:13" ht="22.95" hidden="1" customHeight="1">
      <c r="A50" s="274" t="s">
        <v>38</v>
      </c>
      <c r="B50" s="275">
        <v>18</v>
      </c>
      <c r="C50" s="249">
        <v>124.98</v>
      </c>
      <c r="D50" s="250">
        <v>0.04</v>
      </c>
      <c r="E50" s="251">
        <v>4.4000000000000004</v>
      </c>
      <c r="F50" s="249">
        <v>72.11</v>
      </c>
      <c r="G50" s="249">
        <v>72.11</v>
      </c>
      <c r="H50" s="252">
        <v>4.0000000000000001E-3</v>
      </c>
      <c r="I50" s="253">
        <v>0.5</v>
      </c>
      <c r="J50" s="254">
        <v>1.7999999999999999E-2</v>
      </c>
      <c r="K50" s="251">
        <v>0.17</v>
      </c>
      <c r="L50" s="255">
        <v>6.2E-2</v>
      </c>
    </row>
    <row r="51" spans="1:13" ht="19.95" customHeight="1">
      <c r="A51" s="273" t="s">
        <v>248</v>
      </c>
      <c r="B51" s="271">
        <v>18</v>
      </c>
      <c r="C51" s="277">
        <v>49.12</v>
      </c>
      <c r="D51" s="278">
        <v>0.03</v>
      </c>
      <c r="E51" s="251">
        <v>2.5</v>
      </c>
      <c r="F51" s="277" t="s">
        <v>300</v>
      </c>
      <c r="G51" s="249">
        <v>50.65</v>
      </c>
      <c r="H51" s="255">
        <v>3.0000000000000001E-3</v>
      </c>
      <c r="I51" s="253">
        <v>0.37</v>
      </c>
      <c r="J51" s="253">
        <v>1.2999999999999999E-2</v>
      </c>
      <c r="K51" s="251">
        <v>0.15</v>
      </c>
      <c r="L51" s="255">
        <v>5.7000000000000002E-2</v>
      </c>
    </row>
    <row r="52" spans="1:13" ht="26.1" hidden="1" customHeight="1">
      <c r="A52" s="274" t="s">
        <v>19</v>
      </c>
      <c r="B52" s="271">
        <v>18</v>
      </c>
      <c r="C52" s="249">
        <v>81.91</v>
      </c>
      <c r="D52" s="250">
        <v>0.03</v>
      </c>
      <c r="E52" s="251">
        <v>2.54</v>
      </c>
      <c r="F52" s="249">
        <v>57.04</v>
      </c>
      <c r="G52" s="249">
        <v>57.04</v>
      </c>
      <c r="H52" s="252">
        <v>3.0000000000000001E-3</v>
      </c>
      <c r="I52" s="253">
        <v>0.52</v>
      </c>
      <c r="J52" s="254">
        <v>1.7999999999999999E-2</v>
      </c>
      <c r="K52" s="251">
        <v>0.17</v>
      </c>
      <c r="L52" s="255">
        <v>4.5999999999999999E-2</v>
      </c>
      <c r="M52" s="279"/>
    </row>
    <row r="53" spans="1:13" ht="26.1" hidden="1" customHeight="1">
      <c r="A53" s="274" t="s">
        <v>20</v>
      </c>
      <c r="B53" s="271">
        <v>18</v>
      </c>
      <c r="C53" s="249">
        <v>68.06</v>
      </c>
      <c r="D53" s="250">
        <v>0.04</v>
      </c>
      <c r="E53" s="251">
        <v>1.21</v>
      </c>
      <c r="F53" s="249">
        <v>68.010000000000005</v>
      </c>
      <c r="G53" s="249">
        <v>68.010000000000005</v>
      </c>
      <c r="H53" s="252">
        <v>3.0000000000000001E-3</v>
      </c>
      <c r="I53" s="253">
        <v>0.48</v>
      </c>
      <c r="J53" s="254">
        <v>1.6E-2</v>
      </c>
      <c r="K53" s="251">
        <v>0.14000000000000001</v>
      </c>
      <c r="L53" s="255">
        <v>5.1999999999999998E-2</v>
      </c>
    </row>
    <row r="54" spans="1:13" ht="26.1" hidden="1" customHeight="1">
      <c r="A54" s="274" t="s">
        <v>21</v>
      </c>
      <c r="B54" s="271">
        <v>18</v>
      </c>
      <c r="C54" s="249">
        <v>90.36</v>
      </c>
      <c r="D54" s="250">
        <v>0.04</v>
      </c>
      <c r="E54" s="251">
        <v>2.06</v>
      </c>
      <c r="F54" s="249">
        <v>66.36</v>
      </c>
      <c r="G54" s="249">
        <v>66.36</v>
      </c>
      <c r="H54" s="252">
        <v>3.0000000000000001E-3</v>
      </c>
      <c r="I54" s="253">
        <v>0.5</v>
      </c>
      <c r="J54" s="254">
        <v>1.9E-2</v>
      </c>
      <c r="K54" s="251">
        <v>0.2</v>
      </c>
      <c r="L54" s="255">
        <v>5.7000000000000002E-2</v>
      </c>
    </row>
    <row r="55" spans="1:13" ht="26.1" hidden="1" customHeight="1">
      <c r="A55" s="274" t="s">
        <v>22</v>
      </c>
      <c r="B55" s="271">
        <v>18</v>
      </c>
      <c r="C55" s="249">
        <v>57.4</v>
      </c>
      <c r="D55" s="250">
        <v>0.02</v>
      </c>
      <c r="E55" s="251">
        <v>1.35</v>
      </c>
      <c r="F55" s="249">
        <v>52.51</v>
      </c>
      <c r="G55" s="249">
        <v>52.51</v>
      </c>
      <c r="H55" s="252">
        <v>3.0000000000000001E-3</v>
      </c>
      <c r="I55" s="253">
        <v>0.41</v>
      </c>
      <c r="J55" s="254">
        <v>1.2E-2</v>
      </c>
      <c r="K55" s="251">
        <v>0.16</v>
      </c>
      <c r="L55" s="255">
        <v>5.8999999999999997E-2</v>
      </c>
    </row>
    <row r="56" spans="1:13" ht="26.1" hidden="1" customHeight="1">
      <c r="A56" s="274" t="s">
        <v>207</v>
      </c>
      <c r="B56" s="271">
        <v>18</v>
      </c>
      <c r="C56" s="249">
        <v>33.81</v>
      </c>
      <c r="D56" s="250">
        <v>0.02</v>
      </c>
      <c r="E56" s="251">
        <v>1.1100000000000001</v>
      </c>
      <c r="F56" s="249">
        <v>41.67</v>
      </c>
      <c r="G56" s="249">
        <v>41.67</v>
      </c>
      <c r="H56" s="252">
        <v>3.0000000000000001E-3</v>
      </c>
      <c r="I56" s="253">
        <v>0.32</v>
      </c>
      <c r="J56" s="254">
        <v>0.01</v>
      </c>
      <c r="K56" s="251">
        <v>0.13</v>
      </c>
      <c r="L56" s="255">
        <v>5.6000000000000001E-2</v>
      </c>
    </row>
    <row r="57" spans="1:13" ht="26.1" hidden="1" customHeight="1">
      <c r="A57" s="274" t="s">
        <v>24</v>
      </c>
      <c r="B57" s="271">
        <v>18</v>
      </c>
      <c r="C57" s="249">
        <v>28.98</v>
      </c>
      <c r="D57" s="250">
        <v>0.01</v>
      </c>
      <c r="E57" s="251">
        <v>0.52</v>
      </c>
      <c r="F57" s="249">
        <v>26.45</v>
      </c>
      <c r="G57" s="249">
        <v>26.45</v>
      </c>
      <c r="H57" s="252">
        <v>2E-3</v>
      </c>
      <c r="I57" s="253">
        <v>0.22</v>
      </c>
      <c r="J57" s="254">
        <v>7.0000000000000001E-3</v>
      </c>
      <c r="K57" s="251">
        <v>0.13</v>
      </c>
      <c r="L57" s="255">
        <v>4.1000000000000002E-2</v>
      </c>
    </row>
    <row r="58" spans="1:13" ht="26.1" hidden="1" customHeight="1">
      <c r="A58" s="274" t="s">
        <v>25</v>
      </c>
      <c r="B58" s="271">
        <v>18</v>
      </c>
      <c r="C58" s="249">
        <v>27.64</v>
      </c>
      <c r="D58" s="250">
        <v>0.01</v>
      </c>
      <c r="E58" s="251">
        <v>1.52</v>
      </c>
      <c r="F58" s="249">
        <v>27.26</v>
      </c>
      <c r="G58" s="249">
        <v>27.26</v>
      </c>
      <c r="H58" s="252">
        <v>2E-3</v>
      </c>
      <c r="I58" s="253">
        <v>0.19</v>
      </c>
      <c r="J58" s="254">
        <v>7.0000000000000001E-3</v>
      </c>
      <c r="K58" s="251">
        <v>0.11</v>
      </c>
      <c r="L58" s="255">
        <v>4.7E-2</v>
      </c>
    </row>
    <row r="59" spans="1:13" ht="26.1" hidden="1" customHeight="1">
      <c r="A59" s="274" t="s">
        <v>26</v>
      </c>
      <c r="B59" s="271">
        <v>18</v>
      </c>
      <c r="C59" s="249">
        <v>47.68</v>
      </c>
      <c r="D59" s="250">
        <v>0.01</v>
      </c>
      <c r="E59" s="251">
        <v>3.96</v>
      </c>
      <c r="F59" s="249">
        <v>34.79</v>
      </c>
      <c r="G59" s="249">
        <v>34.79</v>
      </c>
      <c r="H59" s="252">
        <v>3.0000000000000001E-3</v>
      </c>
      <c r="I59" s="253">
        <v>0.26</v>
      </c>
      <c r="J59" s="254">
        <v>8.0000000000000002E-3</v>
      </c>
      <c r="K59" s="251">
        <v>0.14000000000000001</v>
      </c>
      <c r="L59" s="255">
        <v>6.0999999999999999E-2</v>
      </c>
    </row>
    <row r="60" spans="1:13" ht="26.1" hidden="1" customHeight="1">
      <c r="A60" s="274" t="s">
        <v>27</v>
      </c>
      <c r="B60" s="271">
        <v>18</v>
      </c>
      <c r="C60" s="249">
        <v>38.369999999999997</v>
      </c>
      <c r="D60" s="250">
        <v>0.03</v>
      </c>
      <c r="E60" s="251">
        <v>2.87</v>
      </c>
      <c r="F60" s="249">
        <v>36.450000000000003</v>
      </c>
      <c r="G60" s="249">
        <v>36.450000000000003</v>
      </c>
      <c r="H60" s="252">
        <v>3.0000000000000001E-3</v>
      </c>
      <c r="I60" s="253">
        <v>0.28000000000000003</v>
      </c>
      <c r="J60" s="254">
        <v>8.9999999999999993E-3</v>
      </c>
      <c r="K60" s="251">
        <v>0.13</v>
      </c>
      <c r="L60" s="255">
        <v>6.5000000000000002E-2</v>
      </c>
    </row>
    <row r="61" spans="1:13" ht="26.1" hidden="1" customHeight="1">
      <c r="A61" s="274" t="s">
        <v>36</v>
      </c>
      <c r="B61" s="271">
        <v>18</v>
      </c>
      <c r="C61" s="249">
        <v>53.26</v>
      </c>
      <c r="D61" s="250">
        <v>0.03</v>
      </c>
      <c r="E61" s="251">
        <v>2.21</v>
      </c>
      <c r="F61" s="249">
        <v>53.64</v>
      </c>
      <c r="G61" s="249">
        <v>53.64</v>
      </c>
      <c r="H61" s="252">
        <v>3.0000000000000001E-3</v>
      </c>
      <c r="I61" s="253">
        <v>0.35</v>
      </c>
      <c r="J61" s="254">
        <v>1.2E-2</v>
      </c>
      <c r="K61" s="251">
        <v>0.15</v>
      </c>
      <c r="L61" s="255">
        <v>6.8000000000000005E-2</v>
      </c>
    </row>
    <row r="62" spans="1:13" ht="26.1" hidden="1" customHeight="1">
      <c r="A62" s="274" t="s">
        <v>37</v>
      </c>
      <c r="B62" s="271">
        <v>18</v>
      </c>
      <c r="C62" s="249">
        <v>45.27</v>
      </c>
      <c r="D62" s="250">
        <v>0.03</v>
      </c>
      <c r="E62" s="251">
        <v>6.33</v>
      </c>
      <c r="F62" s="249">
        <v>66.739999999999995</v>
      </c>
      <c r="G62" s="249">
        <v>66.739999999999995</v>
      </c>
      <c r="H62" s="252">
        <v>3.0000000000000001E-3</v>
      </c>
      <c r="I62" s="253">
        <v>0.42</v>
      </c>
      <c r="J62" s="254">
        <v>1.6E-2</v>
      </c>
      <c r="K62" s="251">
        <v>0.17</v>
      </c>
      <c r="L62" s="255">
        <v>6.8000000000000005E-2</v>
      </c>
    </row>
    <row r="63" spans="1:13" ht="26.1" hidden="1" customHeight="1">
      <c r="A63" s="274" t="s">
        <v>297</v>
      </c>
      <c r="B63" s="271">
        <v>18</v>
      </c>
      <c r="C63" s="249">
        <v>72.52</v>
      </c>
      <c r="D63" s="250">
        <v>0.06</v>
      </c>
      <c r="E63" s="251">
        <v>4.17</v>
      </c>
      <c r="F63" s="249">
        <v>76.48</v>
      </c>
      <c r="G63" s="249">
        <v>76.48</v>
      </c>
      <c r="H63" s="252">
        <v>3.0000000000000001E-3</v>
      </c>
      <c r="I63" s="253">
        <v>0.45</v>
      </c>
      <c r="J63" s="254">
        <v>1.9E-2</v>
      </c>
      <c r="K63" s="251">
        <v>0.17</v>
      </c>
      <c r="L63" s="255">
        <v>6.0999999999999999E-2</v>
      </c>
    </row>
    <row r="64" spans="1:13" ht="6.6" customHeight="1">
      <c r="A64" s="273"/>
      <c r="B64" s="271"/>
      <c r="C64" s="249"/>
      <c r="D64" s="250"/>
      <c r="E64" s="251"/>
      <c r="F64" s="249"/>
      <c r="G64" s="249"/>
      <c r="H64" s="255"/>
      <c r="I64" s="253"/>
      <c r="J64" s="254"/>
      <c r="K64" s="251"/>
      <c r="L64" s="253"/>
    </row>
    <row r="65" spans="1:13" ht="19.95" customHeight="1">
      <c r="A65" s="273" t="s">
        <v>298</v>
      </c>
      <c r="B65" s="271">
        <v>18</v>
      </c>
      <c r="C65" s="249">
        <v>48.33</v>
      </c>
      <c r="D65" s="250">
        <v>2.9000000000000001E-2</v>
      </c>
      <c r="E65" s="251">
        <v>2.86</v>
      </c>
      <c r="F65" s="249">
        <v>25</v>
      </c>
      <c r="G65" s="249">
        <v>56.6</v>
      </c>
      <c r="H65" s="255">
        <f>2.79/1000</f>
        <v>2.7899999999999999E-3</v>
      </c>
      <c r="I65" s="253">
        <v>0.34</v>
      </c>
      <c r="J65" s="254">
        <f>12.17/1000</f>
        <v>1.217E-2</v>
      </c>
      <c r="K65" s="251">
        <v>0.13</v>
      </c>
      <c r="L65" s="255">
        <f>58.5/1000</f>
        <v>5.8500000000000003E-2</v>
      </c>
    </row>
    <row r="66" spans="1:13" ht="19.95" customHeight="1">
      <c r="A66" s="273" t="s">
        <v>304</v>
      </c>
      <c r="B66" s="271">
        <v>18</v>
      </c>
      <c r="C66" s="249">
        <v>53.57</v>
      </c>
      <c r="D66" s="250">
        <v>3.0419731060589279E-2</v>
      </c>
      <c r="E66" s="251">
        <v>4.2009816910589715</v>
      </c>
      <c r="F66" s="249">
        <v>23.8</v>
      </c>
      <c r="G66" s="249">
        <v>55.7</v>
      </c>
      <c r="H66" s="255">
        <v>3.0000000000000001E-3</v>
      </c>
      <c r="I66" s="253">
        <v>0.33</v>
      </c>
      <c r="J66" s="254">
        <v>0.01</v>
      </c>
      <c r="K66" s="251">
        <v>0.12</v>
      </c>
      <c r="L66" s="255">
        <v>5.5E-2</v>
      </c>
    </row>
    <row r="67" spans="1:13" ht="19.95" customHeight="1">
      <c r="A67" s="273" t="s">
        <v>351</v>
      </c>
      <c r="B67" s="271">
        <v>12</v>
      </c>
      <c r="C67" s="249">
        <v>48.09</v>
      </c>
      <c r="D67" s="250" t="s">
        <v>299</v>
      </c>
      <c r="E67" s="251">
        <v>2.3199999999999998</v>
      </c>
      <c r="F67" s="249">
        <v>22.2</v>
      </c>
      <c r="G67" s="249">
        <v>48.7</v>
      </c>
      <c r="H67" s="255">
        <v>2.3799999999999997E-3</v>
      </c>
      <c r="I67" s="253">
        <v>0.35</v>
      </c>
      <c r="J67" s="254">
        <v>1.1179999999999999E-2</v>
      </c>
      <c r="K67" s="251">
        <v>0.13</v>
      </c>
      <c r="L67" s="255">
        <v>5.9130000000000002E-2</v>
      </c>
    </row>
    <row r="68" spans="1:13" ht="19.95" customHeight="1">
      <c r="A68" s="274" t="s">
        <v>19</v>
      </c>
      <c r="B68" s="271">
        <v>12</v>
      </c>
      <c r="C68" s="249">
        <v>90.64</v>
      </c>
      <c r="D68" s="277" t="s">
        <v>300</v>
      </c>
      <c r="E68" s="277" t="s">
        <v>300</v>
      </c>
      <c r="F68" s="249">
        <v>36.299999999999997</v>
      </c>
      <c r="G68" s="249">
        <v>77.7</v>
      </c>
      <c r="H68" s="252">
        <v>2.7000000000000001E-3</v>
      </c>
      <c r="I68" s="253">
        <v>0.48</v>
      </c>
      <c r="J68" s="254">
        <v>1.6500000000000001E-2</v>
      </c>
      <c r="K68" s="251">
        <v>0.15</v>
      </c>
      <c r="L68" s="255">
        <v>5.8799999999999998E-2</v>
      </c>
    </row>
    <row r="69" spans="1:13" ht="19.95" customHeight="1">
      <c r="A69" s="274" t="s">
        <v>20</v>
      </c>
      <c r="B69" s="271">
        <v>12</v>
      </c>
      <c r="C69" s="249">
        <v>77.849999999999994</v>
      </c>
      <c r="D69" s="277" t="s">
        <v>300</v>
      </c>
      <c r="E69" s="277" t="s">
        <v>300</v>
      </c>
      <c r="F69" s="249">
        <v>28.8</v>
      </c>
      <c r="G69" s="249">
        <v>63.4</v>
      </c>
      <c r="H69" s="252">
        <v>2.49E-3</v>
      </c>
      <c r="I69" s="253">
        <v>0.44</v>
      </c>
      <c r="J69" s="254">
        <v>1.304E-2</v>
      </c>
      <c r="K69" s="251">
        <v>0.11</v>
      </c>
      <c r="L69" s="255">
        <v>6.0380000000000003E-2</v>
      </c>
    </row>
    <row r="70" spans="1:13" ht="19.95" customHeight="1">
      <c r="A70" s="274" t="s">
        <v>21</v>
      </c>
      <c r="B70" s="271">
        <v>12</v>
      </c>
      <c r="C70" s="249">
        <v>58.87</v>
      </c>
      <c r="D70" s="250">
        <v>5.2999999999999999E-2</v>
      </c>
      <c r="E70" s="251">
        <v>2.5499999999999998</v>
      </c>
      <c r="F70" s="249">
        <v>27.3</v>
      </c>
      <c r="G70" s="249">
        <v>58.2</v>
      </c>
      <c r="H70" s="252">
        <v>2.5000000000000001E-3</v>
      </c>
      <c r="I70" s="253">
        <v>0.44</v>
      </c>
      <c r="J70" s="254">
        <v>1.4160000000000001E-2</v>
      </c>
      <c r="K70" s="251">
        <v>0.14000000000000001</v>
      </c>
      <c r="L70" s="255">
        <v>6.003E-2</v>
      </c>
    </row>
    <row r="71" spans="1:13" ht="19.95" customHeight="1">
      <c r="A71" s="274" t="s">
        <v>22</v>
      </c>
      <c r="B71" s="271">
        <v>12</v>
      </c>
      <c r="C71" s="249">
        <v>53.14</v>
      </c>
      <c r="D71" s="277" t="s">
        <v>300</v>
      </c>
      <c r="E71" s="277" t="s">
        <v>300</v>
      </c>
      <c r="F71" s="249">
        <v>23.1</v>
      </c>
      <c r="G71" s="249">
        <v>48.7</v>
      </c>
      <c r="H71" s="252">
        <v>2.4300000000000003E-3</v>
      </c>
      <c r="I71" s="253">
        <v>0.35</v>
      </c>
      <c r="J71" s="254">
        <v>1.061E-2</v>
      </c>
      <c r="K71" s="251">
        <v>0.11</v>
      </c>
      <c r="L71" s="255">
        <v>6.0149999999999995E-2</v>
      </c>
    </row>
    <row r="72" spans="1:13" ht="19.95" customHeight="1">
      <c r="A72" s="274" t="s">
        <v>207</v>
      </c>
      <c r="B72" s="271">
        <v>12</v>
      </c>
      <c r="C72" s="249">
        <v>39.61</v>
      </c>
      <c r="D72" s="277" t="s">
        <v>300</v>
      </c>
      <c r="E72" s="277" t="s">
        <v>300</v>
      </c>
      <c r="F72" s="249">
        <v>20.2</v>
      </c>
      <c r="G72" s="249">
        <v>45.7</v>
      </c>
      <c r="H72" s="252">
        <v>2.3500000000000001E-3</v>
      </c>
      <c r="I72" s="253">
        <v>0.36</v>
      </c>
      <c r="J72" s="254">
        <v>1.008E-2</v>
      </c>
      <c r="K72" s="251">
        <v>0.13</v>
      </c>
      <c r="L72" s="255">
        <v>5.919E-2</v>
      </c>
    </row>
    <row r="73" spans="1:13" ht="19.95" customHeight="1">
      <c r="A73" s="274" t="s">
        <v>24</v>
      </c>
      <c r="B73" s="271">
        <v>12</v>
      </c>
      <c r="C73" s="249">
        <v>27.12</v>
      </c>
      <c r="D73" s="277" t="s">
        <v>300</v>
      </c>
      <c r="E73" s="251">
        <v>1.5</v>
      </c>
      <c r="F73" s="249">
        <v>9.6999999999999993</v>
      </c>
      <c r="G73" s="249">
        <v>23.4</v>
      </c>
      <c r="H73" s="252">
        <v>2.1099999999999999E-3</v>
      </c>
      <c r="I73" s="253">
        <v>0.24</v>
      </c>
      <c r="J73" s="254">
        <v>7.5599999999999999E-3</v>
      </c>
      <c r="K73" s="251">
        <v>0.14000000000000001</v>
      </c>
      <c r="L73" s="255">
        <v>4.0939999999999997E-2</v>
      </c>
    </row>
    <row r="74" spans="1:13" ht="19.95" customHeight="1">
      <c r="A74" s="274" t="s">
        <v>25</v>
      </c>
      <c r="B74" s="271">
        <v>12</v>
      </c>
      <c r="C74" s="249">
        <v>27.6</v>
      </c>
      <c r="D74" s="277" t="s">
        <v>300</v>
      </c>
      <c r="E74" s="251">
        <v>2.4700000000000002</v>
      </c>
      <c r="F74" s="249">
        <v>10.7</v>
      </c>
      <c r="G74" s="249">
        <v>21.6</v>
      </c>
      <c r="H74" s="252">
        <v>1.97E-3</v>
      </c>
      <c r="I74" s="253">
        <v>0.22</v>
      </c>
      <c r="J74" s="254">
        <v>6.6600000000000001E-3</v>
      </c>
      <c r="K74" s="251">
        <v>0.13</v>
      </c>
      <c r="L74" s="255">
        <v>3.8939999999999995E-2</v>
      </c>
    </row>
    <row r="75" spans="1:13" ht="19.95" customHeight="1">
      <c r="A75" s="274" t="s">
        <v>26</v>
      </c>
      <c r="B75" s="271">
        <v>12</v>
      </c>
      <c r="C75" s="249">
        <v>31.8</v>
      </c>
      <c r="D75" s="277" t="s">
        <v>300</v>
      </c>
      <c r="E75" s="251">
        <v>1.29</v>
      </c>
      <c r="F75" s="249">
        <v>12.4</v>
      </c>
      <c r="G75" s="249">
        <v>23.4</v>
      </c>
      <c r="H75" s="252">
        <v>2.0400000000000001E-3</v>
      </c>
      <c r="I75" s="253">
        <v>0.23</v>
      </c>
      <c r="J75" s="254">
        <v>6.8099999999999992E-3</v>
      </c>
      <c r="K75" s="251">
        <v>0.11</v>
      </c>
      <c r="L75" s="255">
        <v>4.8590000000000001E-2</v>
      </c>
    </row>
    <row r="76" spans="1:13" ht="19.95" customHeight="1">
      <c r="A76" s="274" t="s">
        <v>27</v>
      </c>
      <c r="B76" s="271">
        <v>12</v>
      </c>
      <c r="C76" s="249">
        <v>40.1</v>
      </c>
      <c r="D76" s="250">
        <v>3.0000000000000001E-3</v>
      </c>
      <c r="E76" s="251">
        <v>2.39</v>
      </c>
      <c r="F76" s="249">
        <v>20.6</v>
      </c>
      <c r="G76" s="249">
        <v>43.5</v>
      </c>
      <c r="H76" s="252">
        <v>2.3700000000000001E-3</v>
      </c>
      <c r="I76" s="253">
        <v>0.28999999999999998</v>
      </c>
      <c r="J76" s="254">
        <v>8.6999999999999994E-3</v>
      </c>
      <c r="K76" s="251">
        <v>0.11</v>
      </c>
      <c r="L76" s="255">
        <v>7.1800000000000003E-2</v>
      </c>
    </row>
    <row r="77" spans="1:13" ht="19.95" customHeight="1">
      <c r="A77" s="274" t="s">
        <v>36</v>
      </c>
      <c r="B77" s="271">
        <v>12</v>
      </c>
      <c r="C77" s="249">
        <v>75.180000000000007</v>
      </c>
      <c r="D77" s="277" t="s">
        <v>300</v>
      </c>
      <c r="E77" s="251">
        <v>2.65</v>
      </c>
      <c r="F77" s="249">
        <v>27.8</v>
      </c>
      <c r="G77" s="249">
        <v>60</v>
      </c>
      <c r="H77" s="252">
        <v>2.7000000000000001E-3</v>
      </c>
      <c r="I77" s="256">
        <v>0.35</v>
      </c>
      <c r="J77" s="257">
        <v>1.038E-2</v>
      </c>
      <c r="K77" s="251">
        <v>0.11</v>
      </c>
      <c r="L77" s="255">
        <v>8.158E-2</v>
      </c>
      <c r="M77" s="280"/>
    </row>
    <row r="78" spans="1:13" ht="19.95" customHeight="1">
      <c r="A78" s="274" t="s">
        <v>37</v>
      </c>
      <c r="B78" s="271">
        <v>12</v>
      </c>
      <c r="C78" s="249">
        <v>112.04</v>
      </c>
      <c r="D78" s="277" t="s">
        <v>300</v>
      </c>
      <c r="E78" s="251">
        <v>4.4000000000000004</v>
      </c>
      <c r="F78" s="249">
        <v>25.9</v>
      </c>
      <c r="G78" s="249">
        <v>62.3</v>
      </c>
      <c r="H78" s="252">
        <v>2.6700000000000001E-3</v>
      </c>
      <c r="I78" s="253">
        <v>0.36</v>
      </c>
      <c r="J78" s="254">
        <v>1.41E-2</v>
      </c>
      <c r="K78" s="258">
        <v>0.14000000000000001</v>
      </c>
      <c r="L78" s="255">
        <v>7.6170000000000002E-2</v>
      </c>
    </row>
    <row r="79" spans="1:13" ht="19.95" customHeight="1">
      <c r="A79" s="274" t="s">
        <v>297</v>
      </c>
      <c r="B79" s="271">
        <v>12</v>
      </c>
      <c r="C79" s="249">
        <v>38.32</v>
      </c>
      <c r="D79" s="277" t="s">
        <v>300</v>
      </c>
      <c r="E79" s="251">
        <v>1.3</v>
      </c>
      <c r="F79" s="249">
        <v>23.4</v>
      </c>
      <c r="G79" s="249">
        <v>48</v>
      </c>
      <c r="H79" s="252">
        <v>2.2000000000000001E-3</v>
      </c>
      <c r="I79" s="253">
        <v>0.39</v>
      </c>
      <c r="J79" s="254">
        <v>1.5339999999999999E-2</v>
      </c>
      <c r="K79" s="251">
        <v>0.14000000000000001</v>
      </c>
      <c r="L79" s="255">
        <v>5.4020000000000006E-2</v>
      </c>
    </row>
    <row r="80" spans="1:13" ht="2.25" hidden="1" customHeight="1">
      <c r="A80" s="274"/>
      <c r="B80" s="271"/>
      <c r="C80" s="249"/>
      <c r="D80" s="250"/>
      <c r="E80" s="251"/>
      <c r="F80" s="249"/>
      <c r="G80" s="249"/>
      <c r="H80" s="252"/>
      <c r="I80" s="253"/>
      <c r="J80" s="254"/>
      <c r="K80" s="251"/>
      <c r="L80" s="255"/>
    </row>
    <row r="81" spans="1:12" ht="1.5" customHeight="1" thickBot="1">
      <c r="A81" s="281"/>
      <c r="B81" s="282"/>
      <c r="C81" s="283"/>
      <c r="D81" s="284"/>
      <c r="E81" s="285"/>
      <c r="F81" s="285"/>
      <c r="G81" s="285"/>
      <c r="H81" s="284"/>
      <c r="I81" s="285"/>
      <c r="J81" s="284"/>
      <c r="K81" s="285"/>
      <c r="L81" s="284"/>
    </row>
    <row r="82" spans="1:12" ht="6" customHeight="1">
      <c r="A82" s="384" t="s">
        <v>356</v>
      </c>
      <c r="B82" s="385"/>
      <c r="C82" s="385"/>
      <c r="D82" s="385"/>
      <c r="E82" s="385"/>
      <c r="F82" s="387" t="s">
        <v>28</v>
      </c>
      <c r="G82" s="387"/>
      <c r="H82" s="387"/>
      <c r="I82" s="387"/>
      <c r="J82" s="387"/>
      <c r="K82" s="387"/>
      <c r="L82" s="387"/>
    </row>
    <row r="83" spans="1:12" ht="6.75" customHeight="1">
      <c r="A83" s="386"/>
      <c r="B83" s="386"/>
      <c r="C83" s="386"/>
      <c r="D83" s="386"/>
      <c r="E83" s="386"/>
      <c r="F83" s="388"/>
      <c r="G83" s="388"/>
      <c r="H83" s="388"/>
      <c r="I83" s="388"/>
      <c r="J83" s="388"/>
      <c r="K83" s="388"/>
      <c r="L83" s="388"/>
    </row>
    <row r="84" spans="1:12" ht="58.2" customHeight="1">
      <c r="A84" s="386"/>
      <c r="B84" s="386"/>
      <c r="C84" s="386"/>
      <c r="D84" s="386"/>
      <c r="E84" s="386"/>
      <c r="F84" s="388"/>
      <c r="G84" s="388"/>
      <c r="H84" s="388"/>
      <c r="I84" s="388"/>
      <c r="J84" s="388"/>
      <c r="K84" s="388"/>
      <c r="L84" s="388"/>
    </row>
    <row r="86" spans="1:12">
      <c r="D86" s="286"/>
    </row>
  </sheetData>
  <mergeCells count="10">
    <mergeCell ref="A82:E84"/>
    <mergeCell ref="F82:L84"/>
    <mergeCell ref="C3:C4"/>
    <mergeCell ref="A1:E1"/>
    <mergeCell ref="F1:L1"/>
    <mergeCell ref="A2:A4"/>
    <mergeCell ref="B2:B4"/>
    <mergeCell ref="C2:E2"/>
    <mergeCell ref="F2:L2"/>
    <mergeCell ref="E3:E4"/>
  </mergeCells>
  <phoneticPr fontId="1" type="noConversion"/>
  <printOptions horizontalCentered="1"/>
  <pageMargins left="0.59055118110236227" right="0.59055118110236227" top="0.59055118110236227" bottom="0.59055118110236227" header="0.27559055118110237" footer="0"/>
  <pageSetup paperSize="9" scale="9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L33"/>
  <sheetViews>
    <sheetView showGridLines="0" view="pageBreakPreview" topLeftCell="A12" zoomScaleNormal="100" workbookViewId="0">
      <selection activeCell="A20" sqref="A20"/>
    </sheetView>
  </sheetViews>
  <sheetFormatPr defaultColWidth="9" defaultRowHeight="13.8"/>
  <cols>
    <col min="1" max="1" width="13.88671875" style="9" customWidth="1"/>
    <col min="2" max="2" width="33.6640625" style="9" customWidth="1"/>
    <col min="3" max="3" width="13.6640625" style="9" customWidth="1"/>
    <col min="4" max="4" width="15.6640625" style="9" customWidth="1"/>
    <col min="5" max="5" width="13.21875" style="9" customWidth="1"/>
    <col min="6" max="6" width="14.6640625" style="9" customWidth="1"/>
    <col min="7" max="7" width="18.33203125" style="9" customWidth="1"/>
    <col min="8" max="8" width="19.109375" style="9" customWidth="1"/>
    <col min="9" max="9" width="20" style="9" customWidth="1"/>
    <col min="10" max="10" width="18" style="9" customWidth="1"/>
    <col min="11" max="16384" width="9" style="9"/>
  </cols>
  <sheetData>
    <row r="1" spans="1:12" ht="45" customHeight="1">
      <c r="A1" s="403" t="s">
        <v>165</v>
      </c>
      <c r="B1" s="403"/>
      <c r="C1" s="403"/>
      <c r="D1" s="403"/>
      <c r="E1" s="403"/>
      <c r="F1" s="403" t="s">
        <v>166</v>
      </c>
      <c r="G1" s="403"/>
      <c r="H1" s="403"/>
      <c r="I1" s="403"/>
      <c r="J1" s="403"/>
    </row>
    <row r="2" spans="1:12" ht="14.4" thickBot="1">
      <c r="A2" s="53" t="s">
        <v>199</v>
      </c>
      <c r="J2" s="54" t="s">
        <v>204</v>
      </c>
    </row>
    <row r="3" spans="1:12" ht="39.75" customHeight="1">
      <c r="A3" s="326" t="s">
        <v>167</v>
      </c>
      <c r="B3" s="340" t="s">
        <v>168</v>
      </c>
      <c r="C3" s="340" t="s">
        <v>169</v>
      </c>
      <c r="D3" s="406"/>
      <c r="E3" s="340" t="s">
        <v>170</v>
      </c>
      <c r="F3" s="406"/>
      <c r="G3" s="406"/>
      <c r="H3" s="406"/>
      <c r="I3" s="406"/>
      <c r="J3" s="408"/>
    </row>
    <row r="4" spans="1:12">
      <c r="A4" s="404"/>
      <c r="B4" s="331"/>
      <c r="C4" s="407"/>
      <c r="D4" s="407"/>
      <c r="E4" s="407" t="s">
        <v>171</v>
      </c>
      <c r="F4" s="407"/>
      <c r="G4" s="407" t="s">
        <v>172</v>
      </c>
      <c r="H4" s="407"/>
      <c r="I4" s="407" t="s">
        <v>173</v>
      </c>
      <c r="J4" s="409"/>
    </row>
    <row r="5" spans="1:12" ht="42" thickBot="1">
      <c r="A5" s="405"/>
      <c r="B5" s="332"/>
      <c r="C5" s="47" t="s">
        <v>174</v>
      </c>
      <c r="D5" s="47" t="s">
        <v>175</v>
      </c>
      <c r="E5" s="170" t="s">
        <v>230</v>
      </c>
      <c r="F5" s="171" t="s">
        <v>203</v>
      </c>
      <c r="G5" s="170" t="s">
        <v>230</v>
      </c>
      <c r="H5" s="170" t="s">
        <v>203</v>
      </c>
      <c r="I5" s="170" t="s">
        <v>230</v>
      </c>
      <c r="J5" s="172" t="s">
        <v>203</v>
      </c>
    </row>
    <row r="6" spans="1:12" ht="30.75" hidden="1" customHeight="1">
      <c r="A6" s="49" t="s">
        <v>176</v>
      </c>
      <c r="B6" s="8">
        <v>12</v>
      </c>
      <c r="C6" s="55" t="s">
        <v>177</v>
      </c>
      <c r="D6" s="137" t="s">
        <v>39</v>
      </c>
      <c r="E6" s="55" t="s">
        <v>39</v>
      </c>
      <c r="F6" s="138" t="s">
        <v>39</v>
      </c>
      <c r="G6" s="55" t="s">
        <v>39</v>
      </c>
      <c r="H6" s="139" t="s">
        <v>39</v>
      </c>
      <c r="I6" s="55" t="s">
        <v>39</v>
      </c>
      <c r="J6" s="139" t="s">
        <v>39</v>
      </c>
    </row>
    <row r="7" spans="1:12" ht="30.75" hidden="1" customHeight="1">
      <c r="A7" s="51" t="s">
        <v>55</v>
      </c>
      <c r="B7" s="56">
        <v>12</v>
      </c>
      <c r="C7" s="56">
        <v>7</v>
      </c>
      <c r="D7" s="140">
        <v>19.440000000000001</v>
      </c>
      <c r="E7" s="57">
        <v>3</v>
      </c>
      <c r="F7" s="75">
        <v>25</v>
      </c>
      <c r="G7" s="57">
        <v>1</v>
      </c>
      <c r="H7" s="139">
        <v>8.33</v>
      </c>
      <c r="I7" s="57">
        <v>3</v>
      </c>
      <c r="J7" s="76">
        <v>25</v>
      </c>
    </row>
    <row r="8" spans="1:12" ht="30.75" hidden="1" customHeight="1">
      <c r="A8" s="51" t="s">
        <v>155</v>
      </c>
      <c r="B8" s="58">
        <v>15</v>
      </c>
      <c r="C8" s="56">
        <v>4</v>
      </c>
      <c r="D8" s="138">
        <v>8.8800000000000008</v>
      </c>
      <c r="E8" s="57">
        <v>2</v>
      </c>
      <c r="F8" s="138">
        <v>13.33</v>
      </c>
      <c r="G8" s="57">
        <v>1</v>
      </c>
      <c r="H8" s="139">
        <v>6.67</v>
      </c>
      <c r="I8" s="57">
        <v>1</v>
      </c>
      <c r="J8" s="139">
        <v>6.67</v>
      </c>
      <c r="K8" s="59"/>
      <c r="L8" s="60"/>
    </row>
    <row r="9" spans="1:12" ht="30.75" customHeight="1">
      <c r="A9" s="51" t="s">
        <v>156</v>
      </c>
      <c r="B9" s="56">
        <v>12</v>
      </c>
      <c r="C9" s="55" t="s">
        <v>39</v>
      </c>
      <c r="D9" s="137" t="s">
        <v>39</v>
      </c>
      <c r="E9" s="55" t="s">
        <v>39</v>
      </c>
      <c r="F9" s="138" t="s">
        <v>39</v>
      </c>
      <c r="G9" s="55" t="s">
        <v>39</v>
      </c>
      <c r="H9" s="139" t="s">
        <v>39</v>
      </c>
      <c r="I9" s="55" t="s">
        <v>39</v>
      </c>
      <c r="J9" s="139" t="s">
        <v>39</v>
      </c>
    </row>
    <row r="10" spans="1:12" ht="30.75" customHeight="1">
      <c r="A10" s="51" t="s">
        <v>157</v>
      </c>
      <c r="B10" s="61">
        <v>12</v>
      </c>
      <c r="C10" s="61">
        <v>2</v>
      </c>
      <c r="D10" s="141">
        <v>5.56</v>
      </c>
      <c r="E10" s="61">
        <v>1</v>
      </c>
      <c r="F10" s="138">
        <v>8.33</v>
      </c>
      <c r="G10" s="55" t="s">
        <v>39</v>
      </c>
      <c r="H10" s="139" t="s">
        <v>39</v>
      </c>
      <c r="I10" s="61">
        <v>1</v>
      </c>
      <c r="J10" s="139">
        <v>8.33</v>
      </c>
    </row>
    <row r="11" spans="1:12" ht="30.75" customHeight="1">
      <c r="A11" s="51"/>
      <c r="B11" s="61"/>
      <c r="C11" s="61"/>
      <c r="D11" s="141"/>
      <c r="E11" s="61"/>
      <c r="F11" s="138"/>
      <c r="G11" s="55"/>
      <c r="H11" s="139"/>
      <c r="I11" s="61"/>
      <c r="J11" s="139"/>
    </row>
    <row r="12" spans="1:12" ht="30.75" customHeight="1">
      <c r="A12" s="51" t="s">
        <v>158</v>
      </c>
      <c r="B12" s="8">
        <v>12</v>
      </c>
      <c r="C12" s="55" t="s">
        <v>39</v>
      </c>
      <c r="D12" s="137" t="s">
        <v>39</v>
      </c>
      <c r="E12" s="55" t="s">
        <v>39</v>
      </c>
      <c r="F12" s="138" t="s">
        <v>39</v>
      </c>
      <c r="G12" s="55" t="s">
        <v>39</v>
      </c>
      <c r="H12" s="139" t="s">
        <v>39</v>
      </c>
      <c r="I12" s="55" t="s">
        <v>39</v>
      </c>
      <c r="J12" s="139" t="s">
        <v>39</v>
      </c>
    </row>
    <row r="13" spans="1:12" ht="30.75" customHeight="1">
      <c r="A13" s="51" t="s">
        <v>180</v>
      </c>
      <c r="B13" s="8">
        <v>12</v>
      </c>
      <c r="C13" s="55" t="s">
        <v>39</v>
      </c>
      <c r="D13" s="137" t="s">
        <v>39</v>
      </c>
      <c r="E13" s="55" t="s">
        <v>39</v>
      </c>
      <c r="F13" s="138" t="s">
        <v>39</v>
      </c>
      <c r="G13" s="55" t="s">
        <v>39</v>
      </c>
      <c r="H13" s="139" t="s">
        <v>39</v>
      </c>
      <c r="I13" s="55" t="s">
        <v>39</v>
      </c>
      <c r="J13" s="139" t="s">
        <v>39</v>
      </c>
    </row>
    <row r="14" spans="1:12" ht="30.75" customHeight="1">
      <c r="A14" s="51" t="s">
        <v>195</v>
      </c>
      <c r="B14" s="8">
        <v>12</v>
      </c>
      <c r="C14" s="55" t="s">
        <v>39</v>
      </c>
      <c r="D14" s="137" t="s">
        <v>39</v>
      </c>
      <c r="E14" s="55" t="s">
        <v>39</v>
      </c>
      <c r="F14" s="138" t="s">
        <v>39</v>
      </c>
      <c r="G14" s="55" t="s">
        <v>39</v>
      </c>
      <c r="H14" s="139" t="s">
        <v>39</v>
      </c>
      <c r="I14" s="55" t="s">
        <v>39</v>
      </c>
      <c r="J14" s="139" t="s">
        <v>39</v>
      </c>
    </row>
    <row r="15" spans="1:12" ht="30.75" customHeight="1">
      <c r="A15" s="51" t="s">
        <v>232</v>
      </c>
      <c r="B15" s="8">
        <v>12</v>
      </c>
      <c r="C15" s="55" t="s">
        <v>39</v>
      </c>
      <c r="D15" s="137" t="s">
        <v>39</v>
      </c>
      <c r="E15" s="55" t="s">
        <v>39</v>
      </c>
      <c r="F15" s="138" t="s">
        <v>39</v>
      </c>
      <c r="G15" s="55" t="s">
        <v>39</v>
      </c>
      <c r="H15" s="139" t="s">
        <v>39</v>
      </c>
      <c r="I15" s="55" t="s">
        <v>39</v>
      </c>
      <c r="J15" s="139" t="s">
        <v>39</v>
      </c>
    </row>
    <row r="16" spans="1:12" ht="30.75" customHeight="1">
      <c r="A16" s="51" t="s">
        <v>248</v>
      </c>
      <c r="B16" s="8">
        <v>12</v>
      </c>
      <c r="C16" s="55" t="s">
        <v>39</v>
      </c>
      <c r="D16" s="137" t="s">
        <v>39</v>
      </c>
      <c r="E16" s="55" t="s">
        <v>39</v>
      </c>
      <c r="F16" s="138" t="s">
        <v>39</v>
      </c>
      <c r="G16" s="55" t="s">
        <v>39</v>
      </c>
      <c r="H16" s="139" t="s">
        <v>39</v>
      </c>
      <c r="I16" s="55" t="s">
        <v>39</v>
      </c>
      <c r="J16" s="139" t="s">
        <v>39</v>
      </c>
    </row>
    <row r="17" spans="1:10" ht="30.75" customHeight="1">
      <c r="A17" s="51"/>
      <c r="B17" s="8"/>
      <c r="C17" s="55"/>
      <c r="D17" s="55"/>
      <c r="E17" s="55"/>
      <c r="F17" s="55"/>
      <c r="G17" s="55"/>
      <c r="H17" s="55"/>
      <c r="I17" s="55"/>
      <c r="J17" s="55"/>
    </row>
    <row r="18" spans="1:10" ht="30.75" customHeight="1">
      <c r="A18" s="51" t="s">
        <v>295</v>
      </c>
      <c r="B18" s="8">
        <v>12</v>
      </c>
      <c r="C18" s="55" t="s">
        <v>39</v>
      </c>
      <c r="D18" s="137" t="s">
        <v>39</v>
      </c>
      <c r="E18" s="55" t="s">
        <v>39</v>
      </c>
      <c r="F18" s="138" t="s">
        <v>39</v>
      </c>
      <c r="G18" s="55" t="s">
        <v>39</v>
      </c>
      <c r="H18" s="139" t="s">
        <v>39</v>
      </c>
      <c r="I18" s="55" t="s">
        <v>39</v>
      </c>
      <c r="J18" s="139" t="s">
        <v>39</v>
      </c>
    </row>
    <row r="19" spans="1:10" ht="30.75" customHeight="1">
      <c r="A19" s="51" t="s">
        <v>304</v>
      </c>
      <c r="B19" s="242">
        <v>12</v>
      </c>
      <c r="C19" s="243" t="s">
        <v>39</v>
      </c>
      <c r="D19" s="244" t="s">
        <v>39</v>
      </c>
      <c r="E19" s="243" t="s">
        <v>39</v>
      </c>
      <c r="F19" s="138" t="s">
        <v>39</v>
      </c>
      <c r="G19" s="55" t="s">
        <v>39</v>
      </c>
      <c r="H19" s="139" t="s">
        <v>39</v>
      </c>
      <c r="I19" s="55" t="s">
        <v>39</v>
      </c>
      <c r="J19" s="139" t="s">
        <v>39</v>
      </c>
    </row>
    <row r="20" spans="1:10" ht="30.75" customHeight="1">
      <c r="A20" s="51" t="s">
        <v>351</v>
      </c>
      <c r="B20" s="242">
        <v>12</v>
      </c>
      <c r="C20" s="243" t="s">
        <v>39</v>
      </c>
      <c r="D20" s="244" t="s">
        <v>39</v>
      </c>
      <c r="E20" s="243" t="s">
        <v>39</v>
      </c>
      <c r="F20" s="138" t="s">
        <v>39</v>
      </c>
      <c r="G20" s="55" t="s">
        <v>39</v>
      </c>
      <c r="H20" s="139" t="s">
        <v>39</v>
      </c>
      <c r="I20" s="55" t="s">
        <v>39</v>
      </c>
      <c r="J20" s="139" t="s">
        <v>39</v>
      </c>
    </row>
    <row r="21" spans="1:10" ht="22.5" customHeight="1">
      <c r="A21" s="51"/>
      <c r="B21" s="8"/>
      <c r="C21" s="55"/>
      <c r="D21" s="55"/>
      <c r="E21" s="55"/>
      <c r="F21" s="55"/>
      <c r="G21" s="55"/>
      <c r="H21" s="55"/>
      <c r="I21" s="55"/>
      <c r="J21" s="55"/>
    </row>
    <row r="22" spans="1:10" ht="21" customHeight="1">
      <c r="A22" s="51"/>
      <c r="B22" s="8"/>
      <c r="C22" s="55"/>
      <c r="D22" s="55"/>
      <c r="E22" s="55"/>
      <c r="F22" s="55"/>
      <c r="G22" s="55"/>
      <c r="H22" s="55"/>
      <c r="I22" s="55"/>
      <c r="J22" s="55"/>
    </row>
    <row r="23" spans="1:10" ht="21" customHeight="1">
      <c r="A23" s="51"/>
      <c r="B23" s="8"/>
      <c r="C23" s="55"/>
      <c r="D23" s="55"/>
      <c r="E23" s="55"/>
      <c r="F23" s="55"/>
      <c r="G23" s="55"/>
      <c r="H23" s="55"/>
      <c r="I23" s="55"/>
      <c r="J23" s="55"/>
    </row>
    <row r="24" spans="1:10" ht="26.25" customHeight="1">
      <c r="A24" s="51"/>
      <c r="B24" s="8"/>
      <c r="C24" s="55"/>
      <c r="D24" s="55"/>
      <c r="E24" s="55"/>
      <c r="F24" s="55"/>
      <c r="G24" s="55"/>
      <c r="H24" s="55"/>
      <c r="I24" s="55"/>
      <c r="J24" s="55"/>
    </row>
    <row r="25" spans="1:10" ht="26.25" customHeight="1">
      <c r="A25" s="51"/>
      <c r="B25" s="8"/>
      <c r="C25" s="55"/>
      <c r="D25" s="55"/>
      <c r="E25" s="55"/>
      <c r="F25" s="55"/>
      <c r="G25" s="55"/>
      <c r="H25" s="55"/>
      <c r="I25" s="55"/>
      <c r="J25" s="55"/>
    </row>
    <row r="26" spans="1:10" ht="24.75" customHeight="1">
      <c r="A26" s="51"/>
      <c r="B26" s="8"/>
      <c r="C26" s="55"/>
      <c r="D26" s="55"/>
      <c r="E26" s="55"/>
      <c r="F26" s="55"/>
      <c r="G26" s="55"/>
      <c r="H26" s="55"/>
      <c r="I26" s="55"/>
      <c r="J26" s="55"/>
    </row>
    <row r="27" spans="1:10" ht="13.5" customHeight="1">
      <c r="A27" s="51"/>
      <c r="B27" s="8"/>
      <c r="C27" s="55"/>
      <c r="D27" s="55"/>
      <c r="E27" s="55"/>
      <c r="F27" s="55"/>
      <c r="G27" s="55"/>
      <c r="H27" s="55"/>
      <c r="I27" s="55"/>
      <c r="J27" s="55"/>
    </row>
    <row r="28" spans="1:10">
      <c r="A28" s="51"/>
    </row>
    <row r="29" spans="1:10">
      <c r="A29" s="51"/>
    </row>
    <row r="30" spans="1:10" ht="14.4" thickBot="1">
      <c r="A30" s="29"/>
      <c r="B30" s="31"/>
      <c r="C30" s="31"/>
      <c r="D30" s="31"/>
      <c r="E30" s="31"/>
      <c r="F30" s="31"/>
      <c r="G30" s="31"/>
      <c r="H30" s="31"/>
      <c r="I30" s="31"/>
      <c r="J30" s="31"/>
    </row>
    <row r="31" spans="1:10">
      <c r="A31" s="12" t="s">
        <v>4</v>
      </c>
      <c r="F31" s="9" t="s">
        <v>28</v>
      </c>
    </row>
    <row r="32" spans="1:10" ht="21.75" customHeight="1">
      <c r="A32" s="9" t="s">
        <v>159</v>
      </c>
    </row>
    <row r="33" spans="1:1" ht="15.6">
      <c r="A33" s="62"/>
    </row>
  </sheetData>
  <mergeCells count="9">
    <mergeCell ref="A1:E1"/>
    <mergeCell ref="F1:J1"/>
    <mergeCell ref="A3:A5"/>
    <mergeCell ref="B3:B5"/>
    <mergeCell ref="C3:D4"/>
    <mergeCell ref="E3:J3"/>
    <mergeCell ref="E4:F4"/>
    <mergeCell ref="G4:H4"/>
    <mergeCell ref="I4:J4"/>
  </mergeCells>
  <phoneticPr fontId="1" type="noConversion"/>
  <printOptions horizontalCentered="1"/>
  <pageMargins left="0.59055118110236227" right="0.59055118110236227" top="0.59055118110236227" bottom="0.59055118110236227" header="0.27559055118110237" footer="0"/>
  <pageSetup paperSize="9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V46"/>
  <sheetViews>
    <sheetView showGridLines="0" view="pageBreakPreview" topLeftCell="A3" zoomScaleNormal="100" zoomScaleSheetLayoutView="100" workbookViewId="0">
      <selection activeCell="C18" sqref="C18"/>
    </sheetView>
  </sheetViews>
  <sheetFormatPr defaultColWidth="9" defaultRowHeight="16.2"/>
  <cols>
    <col min="1" max="1" width="20.88671875" style="89" customWidth="1"/>
    <col min="2" max="2" width="17.109375" style="90" customWidth="1"/>
    <col min="3" max="3" width="16.44140625" style="90" customWidth="1"/>
    <col min="4" max="4" width="18.109375" style="89" customWidth="1"/>
    <col min="5" max="5" width="16.88671875" style="91" customWidth="1"/>
    <col min="6" max="6" width="17.6640625" style="89" customWidth="1"/>
    <col min="7" max="7" width="15.109375" style="91" customWidth="1"/>
    <col min="8" max="8" width="16.44140625" style="89" customWidth="1"/>
    <col min="9" max="9" width="14.21875" style="91" customWidth="1"/>
    <col min="10" max="11" width="12.6640625" style="89" customWidth="1"/>
    <col min="12" max="12" width="12.6640625" style="91" customWidth="1"/>
    <col min="13" max="13" width="12.6640625" style="89" customWidth="1"/>
    <col min="14" max="14" width="12.6640625" style="91" customWidth="1"/>
    <col min="15" max="15" width="12.6640625" style="89" customWidth="1"/>
    <col min="16" max="16" width="12.6640625" style="91" customWidth="1"/>
    <col min="17" max="17" width="10.6640625" style="89" customWidth="1"/>
    <col min="18" max="18" width="12.6640625" style="91" customWidth="1"/>
    <col min="19" max="19" width="10.6640625" style="89" customWidth="1"/>
    <col min="20" max="20" width="12.6640625" style="91" customWidth="1"/>
    <col min="21" max="21" width="10.6640625" style="89" customWidth="1"/>
    <col min="22" max="16384" width="9" style="89"/>
  </cols>
  <sheetData>
    <row r="1" spans="1:22" s="79" customFormat="1" ht="38.1" customHeight="1">
      <c r="A1" s="427" t="s">
        <v>63</v>
      </c>
      <c r="B1" s="427"/>
      <c r="C1" s="427"/>
      <c r="D1" s="427"/>
      <c r="E1" s="427"/>
      <c r="F1" s="427" t="s">
        <v>64</v>
      </c>
      <c r="G1" s="427"/>
      <c r="H1" s="427"/>
      <c r="I1" s="427"/>
      <c r="J1" s="427"/>
      <c r="K1" s="427"/>
    </row>
    <row r="2" spans="1:22" s="3" customFormat="1" ht="15" customHeight="1" thickBot="1">
      <c r="A2" s="428" t="s">
        <v>200</v>
      </c>
      <c r="B2" s="428"/>
      <c r="C2" s="173"/>
      <c r="D2" s="173"/>
      <c r="E2" s="174"/>
      <c r="F2" s="174"/>
      <c r="G2" s="174"/>
      <c r="H2" s="174"/>
      <c r="I2" s="174"/>
      <c r="J2" s="175"/>
      <c r="K2" s="176" t="s">
        <v>204</v>
      </c>
    </row>
    <row r="3" spans="1:22" s="8" customFormat="1" ht="18" customHeight="1">
      <c r="A3" s="429" t="s">
        <v>65</v>
      </c>
      <c r="B3" s="432" t="s">
        <v>202</v>
      </c>
      <c r="C3" s="435" t="s">
        <v>30</v>
      </c>
      <c r="D3" s="417"/>
      <c r="E3" s="177" t="s">
        <v>66</v>
      </c>
      <c r="F3" s="178" t="s">
        <v>67</v>
      </c>
      <c r="G3" s="179"/>
      <c r="H3" s="179" t="s">
        <v>68</v>
      </c>
      <c r="I3" s="179"/>
      <c r="J3" s="179"/>
      <c r="K3" s="178"/>
    </row>
    <row r="4" spans="1:22" s="8" customFormat="1" ht="24.9" customHeight="1">
      <c r="A4" s="430"/>
      <c r="B4" s="433"/>
      <c r="C4" s="436"/>
      <c r="D4" s="437"/>
      <c r="E4" s="180" t="s">
        <v>69</v>
      </c>
      <c r="F4" s="181" t="s">
        <v>70</v>
      </c>
      <c r="G4" s="422" t="s">
        <v>71</v>
      </c>
      <c r="H4" s="424"/>
      <c r="I4" s="422" t="s">
        <v>72</v>
      </c>
      <c r="J4" s="423"/>
      <c r="K4" s="423"/>
      <c r="L4" s="56"/>
    </row>
    <row r="5" spans="1:22" s="8" customFormat="1" ht="35.25" customHeight="1">
      <c r="A5" s="430"/>
      <c r="B5" s="433"/>
      <c r="C5" s="412" t="s">
        <v>174</v>
      </c>
      <c r="D5" s="412" t="s">
        <v>73</v>
      </c>
      <c r="E5" s="412" t="s">
        <v>230</v>
      </c>
      <c r="F5" s="410" t="s">
        <v>201</v>
      </c>
      <c r="G5" s="412" t="s">
        <v>230</v>
      </c>
      <c r="H5" s="412" t="s">
        <v>201</v>
      </c>
      <c r="I5" s="438" t="s">
        <v>230</v>
      </c>
      <c r="J5" s="415" t="s">
        <v>201</v>
      </c>
      <c r="K5" s="439"/>
      <c r="L5" s="56"/>
    </row>
    <row r="6" spans="1:22" s="8" customFormat="1" ht="12.75" customHeight="1" thickBot="1">
      <c r="A6" s="431"/>
      <c r="B6" s="434"/>
      <c r="C6" s="413"/>
      <c r="D6" s="413"/>
      <c r="E6" s="413"/>
      <c r="F6" s="411"/>
      <c r="G6" s="413"/>
      <c r="H6" s="413"/>
      <c r="I6" s="413"/>
      <c r="J6" s="440"/>
      <c r="K6" s="441"/>
      <c r="L6" s="56"/>
    </row>
    <row r="7" spans="1:22" s="84" customFormat="1" ht="15.9" hidden="1" customHeight="1">
      <c r="A7" s="182" t="s">
        <v>74</v>
      </c>
      <c r="B7" s="183">
        <v>13</v>
      </c>
      <c r="C7" s="184">
        <v>0</v>
      </c>
      <c r="D7" s="185">
        <v>0</v>
      </c>
      <c r="E7" s="185">
        <v>0</v>
      </c>
      <c r="F7" s="185">
        <v>0</v>
      </c>
      <c r="G7" s="185">
        <v>0</v>
      </c>
      <c r="H7" s="185">
        <v>0</v>
      </c>
      <c r="I7" s="184">
        <v>0</v>
      </c>
      <c r="J7" s="426">
        <v>0</v>
      </c>
      <c r="K7" s="426"/>
      <c r="V7" s="83"/>
    </row>
    <row r="8" spans="1:22" s="83" customFormat="1" ht="15.9" hidden="1" customHeight="1">
      <c r="A8" s="182" t="s">
        <v>75</v>
      </c>
      <c r="B8" s="183">
        <v>13</v>
      </c>
      <c r="C8" s="184">
        <v>0</v>
      </c>
      <c r="D8" s="185">
        <v>0</v>
      </c>
      <c r="E8" s="185">
        <v>0</v>
      </c>
      <c r="F8" s="185">
        <v>0</v>
      </c>
      <c r="G8" s="185">
        <v>0</v>
      </c>
      <c r="H8" s="185">
        <v>0</v>
      </c>
      <c r="I8" s="184">
        <v>0</v>
      </c>
      <c r="J8" s="414">
        <v>0</v>
      </c>
      <c r="K8" s="414"/>
    </row>
    <row r="9" spans="1:22" s="83" customFormat="1" ht="15.9" hidden="1" customHeight="1">
      <c r="A9" s="182" t="s">
        <v>76</v>
      </c>
      <c r="B9" s="183">
        <v>16</v>
      </c>
      <c r="C9" s="184">
        <v>0</v>
      </c>
      <c r="D9" s="185">
        <v>0</v>
      </c>
      <c r="E9" s="185">
        <v>0</v>
      </c>
      <c r="F9" s="185">
        <v>0</v>
      </c>
      <c r="G9" s="185">
        <v>0</v>
      </c>
      <c r="H9" s="185">
        <v>0</v>
      </c>
      <c r="I9" s="184">
        <v>0</v>
      </c>
      <c r="J9" s="414">
        <v>0</v>
      </c>
      <c r="K9" s="414"/>
    </row>
    <row r="10" spans="1:22" s="83" customFormat="1" ht="15.9" customHeight="1">
      <c r="A10" s="182"/>
      <c r="B10" s="183"/>
      <c r="C10" s="184"/>
      <c r="D10" s="185"/>
      <c r="E10" s="185"/>
      <c r="F10" s="185"/>
      <c r="G10" s="185"/>
      <c r="H10" s="185"/>
      <c r="I10" s="184"/>
      <c r="J10" s="414"/>
      <c r="K10" s="414"/>
    </row>
    <row r="11" spans="1:22" s="83" customFormat="1" ht="15.9" customHeight="1">
      <c r="A11" s="182"/>
      <c r="B11" s="186"/>
      <c r="C11" s="187"/>
      <c r="D11" s="185"/>
      <c r="E11" s="185"/>
      <c r="F11" s="185"/>
      <c r="G11" s="185"/>
      <c r="H11" s="185"/>
      <c r="I11" s="188"/>
      <c r="J11" s="414"/>
      <c r="K11" s="414"/>
    </row>
    <row r="12" spans="1:22" s="83" customFormat="1" ht="15.9" customHeight="1">
      <c r="A12" s="182"/>
      <c r="B12" s="183"/>
      <c r="C12" s="184"/>
      <c r="D12" s="185"/>
      <c r="E12" s="185"/>
      <c r="F12" s="185"/>
      <c r="G12" s="185"/>
      <c r="H12" s="185"/>
      <c r="I12" s="184"/>
      <c r="J12" s="414"/>
      <c r="K12" s="414"/>
    </row>
    <row r="13" spans="1:22" s="83" customFormat="1" ht="15.9" customHeight="1">
      <c r="A13" s="182"/>
      <c r="B13" s="183"/>
      <c r="C13" s="184"/>
      <c r="D13" s="185"/>
      <c r="E13" s="185"/>
      <c r="F13" s="185"/>
      <c r="G13" s="185"/>
      <c r="H13" s="185"/>
      <c r="I13" s="184"/>
      <c r="J13" s="414"/>
      <c r="K13" s="414"/>
    </row>
    <row r="14" spans="1:22" s="83" customFormat="1" ht="15.9" customHeight="1">
      <c r="A14" s="182"/>
      <c r="B14" s="183"/>
      <c r="C14" s="184"/>
      <c r="D14" s="185"/>
      <c r="E14" s="185"/>
      <c r="F14" s="185"/>
      <c r="G14" s="185"/>
      <c r="H14" s="185"/>
      <c r="I14" s="184"/>
      <c r="J14" s="414"/>
      <c r="K14" s="414"/>
    </row>
    <row r="15" spans="1:22" s="83" customFormat="1" ht="15.9" customHeight="1">
      <c r="A15" s="182"/>
      <c r="B15" s="183"/>
      <c r="C15" s="184"/>
      <c r="D15" s="185"/>
      <c r="E15" s="185"/>
      <c r="F15" s="185"/>
      <c r="G15" s="185"/>
      <c r="H15" s="185"/>
      <c r="I15" s="184"/>
      <c r="J15" s="414"/>
      <c r="K15" s="414"/>
    </row>
    <row r="16" spans="1:22" s="83" customFormat="1" ht="15.9" customHeight="1">
      <c r="A16" s="182"/>
      <c r="B16" s="189"/>
      <c r="C16" s="185"/>
      <c r="D16" s="185"/>
      <c r="E16" s="185"/>
      <c r="F16" s="185"/>
      <c r="G16" s="185"/>
      <c r="H16" s="185"/>
      <c r="I16" s="185"/>
      <c r="J16" s="185"/>
      <c r="K16" s="185"/>
    </row>
    <row r="17" spans="1:20" s="83" customFormat="1" ht="15.9" customHeight="1">
      <c r="A17" s="182"/>
      <c r="B17" s="189"/>
      <c r="C17" s="185"/>
      <c r="D17" s="185"/>
      <c r="E17" s="185"/>
      <c r="F17" s="185"/>
      <c r="G17" s="185"/>
      <c r="H17" s="185"/>
      <c r="I17" s="185"/>
      <c r="J17" s="185"/>
      <c r="K17" s="185"/>
    </row>
    <row r="18" spans="1:20" s="83" customFormat="1" ht="15.9" customHeight="1">
      <c r="A18" s="182"/>
      <c r="B18" s="189"/>
      <c r="C18" s="185"/>
      <c r="D18" s="185"/>
      <c r="E18" s="185"/>
      <c r="F18" s="185"/>
      <c r="G18" s="185"/>
      <c r="H18" s="185"/>
      <c r="I18" s="185"/>
      <c r="J18" s="185"/>
      <c r="K18" s="185"/>
    </row>
    <row r="19" spans="1:20" s="83" customFormat="1" ht="15.9" customHeight="1">
      <c r="A19" s="182"/>
      <c r="B19" s="189"/>
      <c r="C19" s="185"/>
      <c r="D19" s="185"/>
      <c r="E19" s="185"/>
      <c r="F19" s="185"/>
      <c r="G19" s="185"/>
      <c r="H19" s="185"/>
      <c r="I19" s="185"/>
      <c r="J19" s="185"/>
      <c r="K19" s="185"/>
    </row>
    <row r="20" spans="1:20" s="83" customFormat="1" ht="15.9" customHeight="1">
      <c r="A20" s="190"/>
      <c r="B20" s="185"/>
      <c r="C20" s="185"/>
      <c r="D20" s="185"/>
      <c r="E20" s="185"/>
      <c r="F20" s="185"/>
      <c r="G20" s="185"/>
      <c r="H20" s="185"/>
      <c r="I20" s="185"/>
      <c r="J20" s="185"/>
      <c r="K20" s="185"/>
    </row>
    <row r="21" spans="1:20" s="3" customFormat="1" ht="12.6" customHeight="1" thickBot="1">
      <c r="A21" s="191"/>
      <c r="B21" s="192"/>
      <c r="C21" s="193"/>
      <c r="D21" s="194"/>
      <c r="E21" s="194"/>
      <c r="F21" s="194"/>
      <c r="G21" s="194"/>
      <c r="H21" s="194"/>
      <c r="I21" s="194"/>
      <c r="J21" s="176"/>
      <c r="K21" s="176"/>
      <c r="L21" s="85"/>
      <c r="N21" s="85"/>
      <c r="P21" s="85"/>
      <c r="R21" s="85"/>
      <c r="T21" s="85"/>
    </row>
    <row r="22" spans="1:20" s="3" customFormat="1" ht="21.9" customHeight="1">
      <c r="A22" s="417" t="s">
        <v>78</v>
      </c>
      <c r="B22" s="420" t="s">
        <v>146</v>
      </c>
      <c r="C22" s="425"/>
      <c r="D22" s="420" t="s">
        <v>79</v>
      </c>
      <c r="E22" s="421"/>
      <c r="F22" s="179"/>
      <c r="G22" s="179"/>
      <c r="H22" s="179" t="s">
        <v>80</v>
      </c>
      <c r="I22" s="179"/>
      <c r="J22" s="179"/>
      <c r="K22" s="179"/>
      <c r="L22" s="85"/>
      <c r="N22" s="85"/>
      <c r="P22" s="85"/>
      <c r="R22" s="85"/>
      <c r="T22" s="85"/>
    </row>
    <row r="23" spans="1:20" s="3" customFormat="1" ht="24.9" customHeight="1">
      <c r="A23" s="418"/>
      <c r="B23" s="422" t="s">
        <v>81</v>
      </c>
      <c r="C23" s="423"/>
      <c r="D23" s="422" t="s">
        <v>82</v>
      </c>
      <c r="E23" s="424"/>
      <c r="F23" s="423" t="s">
        <v>83</v>
      </c>
      <c r="G23" s="424"/>
      <c r="H23" s="422" t="s">
        <v>84</v>
      </c>
      <c r="I23" s="424"/>
      <c r="J23" s="422" t="s">
        <v>85</v>
      </c>
      <c r="K23" s="423"/>
      <c r="L23" s="85"/>
      <c r="N23" s="85"/>
      <c r="P23" s="85"/>
      <c r="R23" s="85"/>
      <c r="T23" s="85"/>
    </row>
    <row r="24" spans="1:20" s="3" customFormat="1" ht="30.75" customHeight="1">
      <c r="A24" s="418"/>
      <c r="B24" s="412" t="s">
        <v>230</v>
      </c>
      <c r="C24" s="412" t="s">
        <v>201</v>
      </c>
      <c r="D24" s="412" t="s">
        <v>230</v>
      </c>
      <c r="E24" s="412" t="s">
        <v>201</v>
      </c>
      <c r="F24" s="410" t="s">
        <v>230</v>
      </c>
      <c r="G24" s="412" t="s">
        <v>201</v>
      </c>
      <c r="H24" s="412" t="s">
        <v>230</v>
      </c>
      <c r="I24" s="412" t="s">
        <v>201</v>
      </c>
      <c r="J24" s="412" t="s">
        <v>230</v>
      </c>
      <c r="K24" s="415" t="s">
        <v>201</v>
      </c>
      <c r="L24" s="85"/>
      <c r="N24" s="85"/>
      <c r="P24" s="85"/>
      <c r="R24" s="85"/>
      <c r="T24" s="85"/>
    </row>
    <row r="25" spans="1:20" s="3" customFormat="1" ht="13.5" customHeight="1" thickBot="1">
      <c r="A25" s="419"/>
      <c r="B25" s="413"/>
      <c r="C25" s="413"/>
      <c r="D25" s="413"/>
      <c r="E25" s="413"/>
      <c r="F25" s="411"/>
      <c r="G25" s="413"/>
      <c r="H25" s="413"/>
      <c r="I25" s="413"/>
      <c r="J25" s="413"/>
      <c r="K25" s="416"/>
      <c r="L25" s="85"/>
      <c r="N25" s="85"/>
      <c r="P25" s="85"/>
      <c r="R25" s="85"/>
      <c r="T25" s="85"/>
    </row>
    <row r="26" spans="1:20" s="3" customFormat="1" ht="15.9" hidden="1" customHeight="1">
      <c r="A26" s="182" t="s">
        <v>74</v>
      </c>
      <c r="B26" s="185">
        <v>0</v>
      </c>
      <c r="C26" s="185">
        <v>0</v>
      </c>
      <c r="D26" s="185">
        <v>0</v>
      </c>
      <c r="E26" s="185">
        <v>0</v>
      </c>
      <c r="F26" s="184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85"/>
      <c r="N26" s="85"/>
      <c r="P26" s="85"/>
      <c r="R26" s="85"/>
      <c r="T26" s="85"/>
    </row>
    <row r="27" spans="1:20" s="3" customFormat="1" ht="15.9" hidden="1" customHeight="1">
      <c r="A27" s="182" t="s">
        <v>75</v>
      </c>
      <c r="B27" s="185">
        <v>0</v>
      </c>
      <c r="C27" s="185">
        <v>0</v>
      </c>
      <c r="D27" s="185">
        <v>0</v>
      </c>
      <c r="E27" s="185">
        <v>0</v>
      </c>
      <c r="F27" s="184">
        <v>0</v>
      </c>
      <c r="G27" s="185">
        <v>0</v>
      </c>
      <c r="H27" s="185">
        <v>0</v>
      </c>
      <c r="I27" s="185">
        <v>0</v>
      </c>
      <c r="J27" s="185">
        <v>0</v>
      </c>
      <c r="K27" s="185">
        <v>0</v>
      </c>
      <c r="L27" s="85"/>
      <c r="N27" s="85"/>
      <c r="P27" s="85"/>
      <c r="R27" s="85"/>
      <c r="T27" s="85"/>
    </row>
    <row r="28" spans="1:20" s="3" customFormat="1" ht="15.9" hidden="1" customHeight="1">
      <c r="A28" s="182" t="s">
        <v>76</v>
      </c>
      <c r="B28" s="185">
        <v>0</v>
      </c>
      <c r="C28" s="185">
        <v>0</v>
      </c>
      <c r="D28" s="185">
        <v>0</v>
      </c>
      <c r="E28" s="185">
        <v>0</v>
      </c>
      <c r="F28" s="184">
        <v>0</v>
      </c>
      <c r="G28" s="185">
        <v>0</v>
      </c>
      <c r="H28" s="185">
        <v>0</v>
      </c>
      <c r="I28" s="185">
        <v>0</v>
      </c>
      <c r="J28" s="185">
        <v>0</v>
      </c>
      <c r="K28" s="185">
        <v>0</v>
      </c>
      <c r="L28" s="85"/>
      <c r="N28" s="85"/>
      <c r="P28" s="85"/>
      <c r="R28" s="85"/>
      <c r="T28" s="85"/>
    </row>
    <row r="29" spans="1:20" s="3" customFormat="1" ht="15.9" customHeight="1">
      <c r="A29" s="182"/>
      <c r="B29" s="185"/>
      <c r="C29" s="185"/>
      <c r="D29" s="185"/>
      <c r="E29" s="185"/>
      <c r="F29" s="184"/>
      <c r="G29" s="185"/>
      <c r="H29" s="185"/>
      <c r="I29" s="185"/>
      <c r="J29" s="185"/>
      <c r="K29" s="185"/>
      <c r="L29" s="85"/>
      <c r="N29" s="85"/>
      <c r="P29" s="85"/>
      <c r="R29" s="85"/>
      <c r="T29" s="85"/>
    </row>
    <row r="30" spans="1:20" s="3" customFormat="1" ht="15.9" customHeight="1">
      <c r="A30" s="182"/>
      <c r="B30" s="185"/>
      <c r="C30" s="185"/>
      <c r="D30" s="185"/>
      <c r="E30" s="185"/>
      <c r="F30" s="188"/>
      <c r="G30" s="185"/>
      <c r="H30" s="185"/>
      <c r="I30" s="185"/>
      <c r="J30" s="185"/>
      <c r="K30" s="185"/>
      <c r="L30" s="85"/>
      <c r="N30" s="85"/>
      <c r="P30" s="85"/>
      <c r="R30" s="85"/>
      <c r="T30" s="85"/>
    </row>
    <row r="31" spans="1:20" s="3" customFormat="1" ht="15.9" customHeight="1">
      <c r="A31" s="182"/>
      <c r="B31" s="185"/>
      <c r="C31" s="185"/>
      <c r="D31" s="185"/>
      <c r="E31" s="185"/>
      <c r="F31" s="184"/>
      <c r="G31" s="185"/>
      <c r="H31" s="185"/>
      <c r="I31" s="185"/>
      <c r="J31" s="185"/>
      <c r="K31" s="185"/>
      <c r="L31" s="85"/>
      <c r="N31" s="85"/>
      <c r="P31" s="85"/>
      <c r="R31" s="85"/>
      <c r="T31" s="85"/>
    </row>
    <row r="32" spans="1:20" s="3" customFormat="1" ht="15.9" customHeight="1">
      <c r="A32" s="182"/>
      <c r="B32" s="233"/>
      <c r="C32" s="233"/>
      <c r="D32" s="233"/>
      <c r="E32" s="233"/>
      <c r="F32" s="232"/>
      <c r="G32" s="233"/>
      <c r="H32" s="233"/>
      <c r="I32" s="233"/>
      <c r="J32" s="233"/>
      <c r="K32" s="233"/>
      <c r="L32" s="85"/>
      <c r="N32" s="85"/>
      <c r="P32" s="85"/>
      <c r="R32" s="85"/>
      <c r="T32" s="85"/>
    </row>
    <row r="33" spans="1:20" s="3" customFormat="1" ht="15.9" customHeight="1">
      <c r="A33" s="182"/>
      <c r="B33" s="233"/>
      <c r="C33" s="233"/>
      <c r="D33" s="233"/>
      <c r="E33" s="233"/>
      <c r="F33" s="232"/>
      <c r="G33" s="233"/>
      <c r="H33" s="233"/>
      <c r="I33" s="233"/>
      <c r="J33" s="233"/>
      <c r="K33" s="233"/>
      <c r="L33" s="85"/>
      <c r="N33" s="85"/>
      <c r="P33" s="85"/>
      <c r="R33" s="85"/>
      <c r="T33" s="85"/>
    </row>
    <row r="34" spans="1:20" s="3" customFormat="1" ht="15.9" customHeight="1">
      <c r="A34" s="182"/>
      <c r="B34" s="233"/>
      <c r="C34" s="233"/>
      <c r="D34" s="233"/>
      <c r="E34" s="233"/>
      <c r="F34" s="232"/>
      <c r="G34" s="233"/>
      <c r="H34" s="233"/>
      <c r="I34" s="233"/>
      <c r="J34" s="233"/>
      <c r="K34" s="233"/>
      <c r="L34" s="85"/>
      <c r="N34" s="85"/>
      <c r="P34" s="85"/>
      <c r="R34" s="85"/>
      <c r="T34" s="85"/>
    </row>
    <row r="35" spans="1:20" s="3" customFormat="1" ht="15.9" customHeight="1">
      <c r="A35" s="182"/>
      <c r="B35" s="185"/>
      <c r="C35" s="185"/>
      <c r="D35" s="185"/>
      <c r="E35" s="185"/>
      <c r="F35" s="184"/>
      <c r="G35" s="185"/>
      <c r="H35" s="185"/>
      <c r="I35" s="185"/>
      <c r="J35" s="185"/>
      <c r="K35" s="185"/>
      <c r="L35" s="85"/>
      <c r="N35" s="85"/>
      <c r="P35" s="85"/>
      <c r="R35" s="85"/>
      <c r="T35" s="85"/>
    </row>
    <row r="36" spans="1:20" s="3" customFormat="1" ht="15.9" customHeight="1">
      <c r="A36" s="182"/>
      <c r="B36" s="233"/>
      <c r="C36" s="233"/>
      <c r="D36" s="233"/>
      <c r="E36" s="233"/>
      <c r="F36" s="232"/>
      <c r="G36" s="233"/>
      <c r="H36" s="233"/>
      <c r="I36" s="233"/>
      <c r="J36" s="233"/>
      <c r="K36" s="233"/>
      <c r="L36" s="85"/>
      <c r="N36" s="85"/>
      <c r="P36" s="85"/>
      <c r="R36" s="85"/>
      <c r="T36" s="85"/>
    </row>
    <row r="37" spans="1:20" s="3" customFormat="1" ht="15.9" customHeight="1">
      <c r="A37" s="182"/>
      <c r="B37" s="233"/>
      <c r="C37" s="233"/>
      <c r="D37" s="233"/>
      <c r="E37" s="233"/>
      <c r="F37" s="232"/>
      <c r="G37" s="233"/>
      <c r="H37" s="233"/>
      <c r="I37" s="233"/>
      <c r="J37" s="233"/>
      <c r="K37" s="233"/>
      <c r="L37" s="85"/>
      <c r="N37" s="85"/>
      <c r="P37" s="85"/>
      <c r="R37" s="85"/>
      <c r="T37" s="85"/>
    </row>
    <row r="38" spans="1:20" s="3" customFormat="1" ht="15.9" customHeight="1">
      <c r="A38" s="44"/>
      <c r="B38" s="83"/>
      <c r="C38" s="83"/>
      <c r="D38" s="83"/>
      <c r="E38" s="83"/>
      <c r="F38" s="145"/>
      <c r="G38" s="83"/>
      <c r="H38" s="83"/>
      <c r="I38" s="83"/>
      <c r="J38" s="83"/>
      <c r="K38" s="83"/>
      <c r="L38" s="85"/>
      <c r="N38" s="85"/>
      <c r="P38" s="85"/>
      <c r="R38" s="85"/>
      <c r="T38" s="85"/>
    </row>
    <row r="39" spans="1:20" s="3" customFormat="1" ht="15.9" customHeight="1">
      <c r="A39" s="44"/>
      <c r="B39" s="83"/>
      <c r="C39" s="83"/>
      <c r="D39" s="83"/>
      <c r="E39" s="83"/>
      <c r="F39" s="145"/>
      <c r="G39" s="83"/>
      <c r="H39" s="83"/>
      <c r="I39" s="83"/>
      <c r="J39" s="83"/>
      <c r="K39" s="83"/>
      <c r="L39" s="85"/>
      <c r="N39" s="85"/>
      <c r="P39" s="85"/>
      <c r="R39" s="85"/>
      <c r="T39" s="85"/>
    </row>
    <row r="40" spans="1:20" s="3" customFormat="1" ht="15.9" customHeight="1">
      <c r="A40" s="44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5"/>
      <c r="N40" s="85"/>
      <c r="P40" s="85"/>
      <c r="R40" s="85"/>
      <c r="T40" s="85"/>
    </row>
    <row r="41" spans="1:20" s="3" customFormat="1" ht="15.9" customHeight="1">
      <c r="A41" s="44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5"/>
      <c r="N41" s="85"/>
      <c r="P41" s="85"/>
      <c r="R41" s="85"/>
      <c r="T41" s="85"/>
    </row>
    <row r="42" spans="1:20" s="3" customFormat="1" ht="15.9" customHeight="1">
      <c r="A42" s="44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5"/>
      <c r="N42" s="85"/>
      <c r="P42" s="85"/>
      <c r="R42" s="85"/>
      <c r="T42" s="85"/>
    </row>
    <row r="43" spans="1:20" s="3" customFormat="1" ht="15.9" customHeight="1">
      <c r="A43" s="44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5"/>
      <c r="N43" s="85"/>
      <c r="P43" s="85"/>
      <c r="R43" s="85"/>
      <c r="T43" s="85"/>
    </row>
    <row r="44" spans="1:20" s="3" customFormat="1" ht="15.9" customHeight="1">
      <c r="A44" s="8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85"/>
      <c r="N44" s="85"/>
      <c r="P44" s="85"/>
      <c r="R44" s="85"/>
      <c r="T44" s="85"/>
    </row>
    <row r="45" spans="1:20" s="3" customFormat="1" ht="12.6" customHeight="1" thickBot="1">
      <c r="A45" s="87"/>
      <c r="B45" s="71"/>
      <c r="C45" s="146"/>
      <c r="D45" s="71"/>
      <c r="E45" s="146"/>
      <c r="F45" s="71"/>
      <c r="G45" s="146"/>
      <c r="H45" s="71"/>
      <c r="I45" s="146"/>
      <c r="J45" s="71"/>
      <c r="K45" s="146"/>
      <c r="L45" s="85"/>
      <c r="N45" s="85"/>
      <c r="P45" s="85"/>
      <c r="R45" s="85"/>
      <c r="T45" s="85"/>
    </row>
    <row r="46" spans="1:20" s="3" customFormat="1" ht="14.25" customHeight="1">
      <c r="A46" s="88" t="s">
        <v>4</v>
      </c>
      <c r="B46" s="85"/>
      <c r="D46" s="85"/>
      <c r="F46" s="9" t="s">
        <v>86</v>
      </c>
      <c r="H46" s="85"/>
      <c r="J46" s="85"/>
      <c r="L46" s="85"/>
      <c r="N46" s="85"/>
      <c r="P46" s="85"/>
      <c r="R46" s="85"/>
      <c r="T46" s="85"/>
    </row>
  </sheetData>
  <mergeCells count="43">
    <mergeCell ref="C5:C6"/>
    <mergeCell ref="D5:D6"/>
    <mergeCell ref="E5:E6"/>
    <mergeCell ref="F5:F6"/>
    <mergeCell ref="G5:G6"/>
    <mergeCell ref="H5:H6"/>
    <mergeCell ref="A1:E1"/>
    <mergeCell ref="F1:K1"/>
    <mergeCell ref="A2:B2"/>
    <mergeCell ref="A3:A6"/>
    <mergeCell ref="B3:B6"/>
    <mergeCell ref="C3:D4"/>
    <mergeCell ref="I5:I6"/>
    <mergeCell ref="J5:K6"/>
    <mergeCell ref="G4:H4"/>
    <mergeCell ref="I4:K4"/>
    <mergeCell ref="F23:G23"/>
    <mergeCell ref="H23:I23"/>
    <mergeCell ref="J23:K23"/>
    <mergeCell ref="J7:K7"/>
    <mergeCell ref="J8:K8"/>
    <mergeCell ref="J9:K9"/>
    <mergeCell ref="J10:K10"/>
    <mergeCell ref="J15:K15"/>
    <mergeCell ref="A22:A25"/>
    <mergeCell ref="D22:E22"/>
    <mergeCell ref="B23:C23"/>
    <mergeCell ref="D23:E23"/>
    <mergeCell ref="B22:C22"/>
    <mergeCell ref="B24:B25"/>
    <mergeCell ref="C24:C25"/>
    <mergeCell ref="D24:D25"/>
    <mergeCell ref="E24:E25"/>
    <mergeCell ref="F24:F25"/>
    <mergeCell ref="G24:G25"/>
    <mergeCell ref="H24:H25"/>
    <mergeCell ref="J11:K11"/>
    <mergeCell ref="J12:K12"/>
    <mergeCell ref="J13:K13"/>
    <mergeCell ref="I24:I25"/>
    <mergeCell ref="J14:K14"/>
    <mergeCell ref="J24:J25"/>
    <mergeCell ref="K24:K25"/>
  </mergeCells>
  <phoneticPr fontId="1" type="noConversion"/>
  <printOptions horizontalCentered="1"/>
  <pageMargins left="0.59055118110236227" right="0.59055118110236227" top="0.59055118110236227" bottom="0.59055118110236227" header="0.27559055118110237" footer="0"/>
  <pageSetup paperSize="9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V46"/>
  <sheetViews>
    <sheetView showGridLines="0" view="pageBreakPreview" topLeftCell="A10" zoomScaleNormal="100" zoomScaleSheetLayoutView="100" workbookViewId="0">
      <selection activeCell="F2" sqref="F2"/>
    </sheetView>
  </sheetViews>
  <sheetFormatPr defaultColWidth="9" defaultRowHeight="16.2"/>
  <cols>
    <col min="1" max="1" width="20.88671875" style="89" customWidth="1"/>
    <col min="2" max="2" width="17.109375" style="90" customWidth="1"/>
    <col min="3" max="3" width="16.44140625" style="90" customWidth="1"/>
    <col min="4" max="4" width="18.109375" style="89" customWidth="1"/>
    <col min="5" max="5" width="16.88671875" style="91" customWidth="1"/>
    <col min="6" max="6" width="17.6640625" style="89" customWidth="1"/>
    <col min="7" max="7" width="15.109375" style="91" customWidth="1"/>
    <col min="8" max="8" width="16.44140625" style="89" customWidth="1"/>
    <col min="9" max="9" width="14.21875" style="91" customWidth="1"/>
    <col min="10" max="11" width="12.6640625" style="89" customWidth="1"/>
    <col min="12" max="12" width="12.6640625" style="91" customWidth="1"/>
    <col min="13" max="13" width="12.6640625" style="89" customWidth="1"/>
    <col min="14" max="14" width="12.6640625" style="91" customWidth="1"/>
    <col min="15" max="15" width="12.6640625" style="89" customWidth="1"/>
    <col min="16" max="16" width="12.6640625" style="91" customWidth="1"/>
    <col min="17" max="17" width="10.6640625" style="89" customWidth="1"/>
    <col min="18" max="18" width="12.6640625" style="91" customWidth="1"/>
    <col min="19" max="19" width="10.6640625" style="89" customWidth="1"/>
    <col min="20" max="20" width="12.6640625" style="91" customWidth="1"/>
    <col min="21" max="21" width="10.6640625" style="89" customWidth="1"/>
    <col min="22" max="16384" width="9" style="89"/>
  </cols>
  <sheetData>
    <row r="1" spans="1:22" s="79" customFormat="1" ht="38.1" customHeight="1">
      <c r="A1" s="427" t="s">
        <v>63</v>
      </c>
      <c r="B1" s="427"/>
      <c r="C1" s="427"/>
      <c r="D1" s="427"/>
      <c r="E1" s="427"/>
      <c r="F1" s="427" t="s">
        <v>354</v>
      </c>
      <c r="G1" s="427"/>
      <c r="H1" s="427"/>
      <c r="I1" s="427"/>
      <c r="J1" s="427"/>
      <c r="K1" s="427"/>
    </row>
    <row r="2" spans="1:22" s="3" customFormat="1" ht="15" customHeight="1" thickBot="1">
      <c r="A2" s="428" t="s">
        <v>200</v>
      </c>
      <c r="B2" s="428"/>
      <c r="C2" s="173"/>
      <c r="D2" s="173"/>
      <c r="E2" s="174"/>
      <c r="F2" s="174"/>
      <c r="G2" s="174"/>
      <c r="H2" s="174"/>
      <c r="I2" s="174"/>
      <c r="J2" s="175"/>
      <c r="K2" s="176" t="s">
        <v>204</v>
      </c>
    </row>
    <row r="3" spans="1:22" s="8" customFormat="1" ht="18" customHeight="1">
      <c r="A3" s="429" t="s">
        <v>65</v>
      </c>
      <c r="B3" s="432" t="s">
        <v>202</v>
      </c>
      <c r="C3" s="435" t="s">
        <v>30</v>
      </c>
      <c r="D3" s="417"/>
      <c r="E3" s="177" t="s">
        <v>66</v>
      </c>
      <c r="F3" s="178" t="s">
        <v>67</v>
      </c>
      <c r="G3" s="179"/>
      <c r="H3" s="179" t="s">
        <v>68</v>
      </c>
      <c r="I3" s="179"/>
      <c r="J3" s="179"/>
      <c r="K3" s="178"/>
    </row>
    <row r="4" spans="1:22" s="8" customFormat="1" ht="24.9" customHeight="1">
      <c r="A4" s="430"/>
      <c r="B4" s="433"/>
      <c r="C4" s="436"/>
      <c r="D4" s="437"/>
      <c r="E4" s="180" t="s">
        <v>218</v>
      </c>
      <c r="F4" s="181" t="s">
        <v>219</v>
      </c>
      <c r="G4" s="422" t="s">
        <v>220</v>
      </c>
      <c r="H4" s="445"/>
      <c r="I4" s="447"/>
      <c r="J4" s="422" t="s">
        <v>221</v>
      </c>
      <c r="K4" s="445"/>
      <c r="L4" s="56"/>
    </row>
    <row r="5" spans="1:22" s="8" customFormat="1" ht="35.25" customHeight="1">
      <c r="A5" s="430"/>
      <c r="B5" s="433"/>
      <c r="C5" s="412" t="s">
        <v>174</v>
      </c>
      <c r="D5" s="412" t="s">
        <v>73</v>
      </c>
      <c r="E5" s="412" t="s">
        <v>230</v>
      </c>
      <c r="F5" s="410" t="s">
        <v>201</v>
      </c>
      <c r="G5" s="412" t="s">
        <v>230</v>
      </c>
      <c r="H5" s="415" t="s">
        <v>201</v>
      </c>
      <c r="I5" s="448"/>
      <c r="J5" s="415" t="s">
        <v>222</v>
      </c>
      <c r="K5" s="439"/>
      <c r="L5" s="56"/>
    </row>
    <row r="6" spans="1:22" s="8" customFormat="1" ht="12.75" customHeight="1" thickBot="1">
      <c r="A6" s="431"/>
      <c r="B6" s="434"/>
      <c r="C6" s="413"/>
      <c r="D6" s="413"/>
      <c r="E6" s="413"/>
      <c r="F6" s="411"/>
      <c r="G6" s="413"/>
      <c r="H6" s="416"/>
      <c r="I6" s="449"/>
      <c r="J6" s="440"/>
      <c r="K6" s="441"/>
      <c r="L6" s="56"/>
    </row>
    <row r="7" spans="1:22" s="84" customFormat="1" ht="15.9" customHeight="1">
      <c r="A7" s="182" t="s">
        <v>77</v>
      </c>
      <c r="B7" s="183">
        <v>13</v>
      </c>
      <c r="C7" s="184">
        <v>0</v>
      </c>
      <c r="D7" s="185">
        <v>0</v>
      </c>
      <c r="E7" s="185">
        <v>0</v>
      </c>
      <c r="F7" s="185">
        <v>0</v>
      </c>
      <c r="G7" s="185">
        <v>0</v>
      </c>
      <c r="H7" s="450">
        <v>0</v>
      </c>
      <c r="I7" s="451"/>
      <c r="J7" s="426">
        <v>0</v>
      </c>
      <c r="K7" s="426"/>
      <c r="V7" s="83"/>
    </row>
    <row r="8" spans="1:22" s="83" customFormat="1" ht="15.9" customHeight="1">
      <c r="A8" s="182" t="s">
        <v>17</v>
      </c>
      <c r="B8" s="186">
        <v>13</v>
      </c>
      <c r="C8" s="187">
        <v>1</v>
      </c>
      <c r="D8" s="185">
        <v>2.56</v>
      </c>
      <c r="E8" s="185">
        <v>0</v>
      </c>
      <c r="F8" s="185">
        <v>0</v>
      </c>
      <c r="G8" s="195">
        <v>1</v>
      </c>
      <c r="H8" s="444">
        <v>7.69</v>
      </c>
      <c r="I8" s="443">
        <v>1</v>
      </c>
      <c r="J8" s="446">
        <v>0</v>
      </c>
      <c r="K8" s="446"/>
    </row>
    <row r="9" spans="1:22" s="83" customFormat="1" ht="15.9" customHeight="1">
      <c r="A9" s="182"/>
      <c r="B9" s="183"/>
      <c r="C9" s="184"/>
      <c r="D9" s="185"/>
      <c r="E9" s="185"/>
      <c r="F9" s="185"/>
      <c r="G9" s="185"/>
      <c r="H9" s="185"/>
      <c r="I9" s="184"/>
      <c r="J9" s="184"/>
      <c r="K9" s="184"/>
    </row>
    <row r="10" spans="1:22" s="83" customFormat="1" ht="15.9" customHeight="1">
      <c r="A10" s="182" t="s">
        <v>31</v>
      </c>
      <c r="B10" s="183">
        <v>12</v>
      </c>
      <c r="C10" s="184">
        <v>0</v>
      </c>
      <c r="D10" s="185">
        <v>0</v>
      </c>
      <c r="E10" s="185">
        <v>0</v>
      </c>
      <c r="F10" s="185">
        <v>0</v>
      </c>
      <c r="G10" s="185">
        <v>0</v>
      </c>
      <c r="H10" s="444">
        <v>0</v>
      </c>
      <c r="I10" s="443"/>
      <c r="J10" s="414">
        <v>0</v>
      </c>
      <c r="K10" s="414"/>
    </row>
    <row r="11" spans="1:22" s="83" customFormat="1" ht="15.9" customHeight="1">
      <c r="A11" s="182" t="s">
        <v>178</v>
      </c>
      <c r="B11" s="183">
        <v>12</v>
      </c>
      <c r="C11" s="184">
        <v>0</v>
      </c>
      <c r="D11" s="185">
        <v>0</v>
      </c>
      <c r="E11" s="185">
        <v>0</v>
      </c>
      <c r="F11" s="185">
        <v>0</v>
      </c>
      <c r="G11" s="185">
        <v>0</v>
      </c>
      <c r="H11" s="444">
        <v>0</v>
      </c>
      <c r="I11" s="443">
        <v>0</v>
      </c>
      <c r="J11" s="414">
        <v>0</v>
      </c>
      <c r="K11" s="414"/>
    </row>
    <row r="12" spans="1:22" s="83" customFormat="1" ht="15.9" customHeight="1">
      <c r="A12" s="182" t="s">
        <v>194</v>
      </c>
      <c r="B12" s="183">
        <v>12</v>
      </c>
      <c r="C12" s="184">
        <v>0</v>
      </c>
      <c r="D12" s="185">
        <v>0</v>
      </c>
      <c r="E12" s="185">
        <v>0</v>
      </c>
      <c r="F12" s="185">
        <v>0</v>
      </c>
      <c r="G12" s="185">
        <v>0</v>
      </c>
      <c r="H12" s="444">
        <v>0</v>
      </c>
      <c r="I12" s="443">
        <v>0</v>
      </c>
      <c r="J12" s="414">
        <v>0</v>
      </c>
      <c r="K12" s="414"/>
    </row>
    <row r="13" spans="1:22" s="83" customFormat="1" ht="15.9" customHeight="1">
      <c r="A13" s="182" t="s">
        <v>231</v>
      </c>
      <c r="B13" s="183">
        <v>12</v>
      </c>
      <c r="C13" s="207">
        <v>0</v>
      </c>
      <c r="D13" s="208">
        <v>0</v>
      </c>
      <c r="E13" s="208">
        <v>0</v>
      </c>
      <c r="F13" s="208">
        <v>0</v>
      </c>
      <c r="G13" s="208">
        <v>0</v>
      </c>
      <c r="H13" s="444">
        <v>0</v>
      </c>
      <c r="I13" s="443">
        <v>0</v>
      </c>
      <c r="J13" s="414">
        <v>0</v>
      </c>
      <c r="K13" s="414"/>
    </row>
    <row r="14" spans="1:22" s="83" customFormat="1" ht="15.9" customHeight="1">
      <c r="A14" s="182" t="s">
        <v>247</v>
      </c>
      <c r="B14" s="183">
        <v>12</v>
      </c>
      <c r="C14" s="211">
        <v>0</v>
      </c>
      <c r="D14" s="212">
        <v>0</v>
      </c>
      <c r="E14" s="212">
        <v>0</v>
      </c>
      <c r="F14" s="212">
        <v>0</v>
      </c>
      <c r="G14" s="212">
        <v>0</v>
      </c>
      <c r="H14" s="444">
        <v>0</v>
      </c>
      <c r="I14" s="443">
        <v>0</v>
      </c>
      <c r="J14" s="414">
        <v>0</v>
      </c>
      <c r="K14" s="414"/>
    </row>
    <row r="15" spans="1:22" s="83" customFormat="1" ht="15.9" customHeight="1">
      <c r="A15" s="182"/>
      <c r="B15" s="183"/>
      <c r="C15" s="184"/>
      <c r="D15" s="185"/>
      <c r="E15" s="185"/>
      <c r="F15" s="185"/>
      <c r="G15" s="185"/>
      <c r="H15" s="185"/>
      <c r="I15" s="184"/>
      <c r="J15" s="414"/>
      <c r="K15" s="414"/>
    </row>
    <row r="16" spans="1:22" s="83" customFormat="1" ht="15.9" customHeight="1">
      <c r="A16" s="182" t="s">
        <v>294</v>
      </c>
      <c r="B16" s="183">
        <v>12</v>
      </c>
      <c r="C16" s="185">
        <v>0</v>
      </c>
      <c r="D16" s="185">
        <v>0</v>
      </c>
      <c r="E16" s="185">
        <v>0</v>
      </c>
      <c r="F16" s="185">
        <v>0</v>
      </c>
      <c r="G16" s="185">
        <v>0</v>
      </c>
      <c r="H16" s="185"/>
      <c r="I16" s="185">
        <v>0</v>
      </c>
      <c r="J16" s="444">
        <v>0</v>
      </c>
      <c r="K16" s="444"/>
    </row>
    <row r="17" spans="1:20" s="241" customFormat="1" ht="15.9" customHeight="1">
      <c r="A17" s="182" t="s">
        <v>317</v>
      </c>
      <c r="B17" s="183">
        <v>12</v>
      </c>
      <c r="C17" s="241">
        <v>0</v>
      </c>
      <c r="D17" s="241">
        <v>0</v>
      </c>
      <c r="E17" s="241">
        <v>0</v>
      </c>
      <c r="F17" s="241">
        <v>0</v>
      </c>
      <c r="G17" s="241">
        <v>0</v>
      </c>
      <c r="I17" s="241">
        <v>0</v>
      </c>
      <c r="K17" s="241">
        <v>0</v>
      </c>
    </row>
    <row r="18" spans="1:20" s="83" customFormat="1" ht="15.9" customHeight="1">
      <c r="A18" s="182" t="s">
        <v>353</v>
      </c>
      <c r="B18" s="183">
        <v>12</v>
      </c>
      <c r="C18" s="322">
        <v>0</v>
      </c>
      <c r="D18" s="322">
        <v>0</v>
      </c>
      <c r="E18" s="322">
        <v>0</v>
      </c>
      <c r="F18" s="322">
        <v>0</v>
      </c>
      <c r="G18" s="322">
        <v>0</v>
      </c>
      <c r="H18" s="322"/>
      <c r="I18" s="322">
        <v>0</v>
      </c>
      <c r="J18" s="322"/>
      <c r="K18" s="322">
        <v>0</v>
      </c>
    </row>
    <row r="19" spans="1:20" s="83" customFormat="1" ht="15.9" customHeight="1">
      <c r="A19" s="182"/>
      <c r="B19" s="189"/>
      <c r="C19" s="185"/>
      <c r="D19" s="185"/>
      <c r="E19" s="185"/>
      <c r="F19" s="185"/>
      <c r="G19" s="185"/>
      <c r="H19" s="185"/>
      <c r="I19" s="185"/>
      <c r="J19" s="185"/>
      <c r="K19" s="185"/>
    </row>
    <row r="20" spans="1:20" s="83" customFormat="1" ht="15.9" customHeight="1">
      <c r="A20" s="190"/>
      <c r="B20" s="185"/>
      <c r="C20" s="185"/>
      <c r="D20" s="185"/>
      <c r="E20" s="185"/>
      <c r="F20" s="185"/>
      <c r="G20" s="185"/>
      <c r="H20" s="185"/>
      <c r="I20" s="185"/>
      <c r="J20" s="185"/>
      <c r="K20" s="185"/>
    </row>
    <row r="21" spans="1:20" s="3" customFormat="1" ht="12.6" customHeight="1" thickBot="1">
      <c r="A21" s="191"/>
      <c r="B21" s="192"/>
      <c r="C21" s="193"/>
      <c r="D21" s="194"/>
      <c r="E21" s="194"/>
      <c r="F21" s="194"/>
      <c r="G21" s="194"/>
      <c r="H21" s="194"/>
      <c r="I21" s="194"/>
      <c r="J21" s="176"/>
      <c r="K21" s="176"/>
      <c r="L21" s="85"/>
      <c r="N21" s="85"/>
      <c r="P21" s="85"/>
      <c r="R21" s="85"/>
      <c r="T21" s="85"/>
    </row>
    <row r="22" spans="1:20" s="3" customFormat="1" ht="21.9" customHeight="1">
      <c r="A22" s="417" t="s">
        <v>78</v>
      </c>
      <c r="B22" s="420" t="s">
        <v>146</v>
      </c>
      <c r="C22" s="425"/>
      <c r="D22" s="420" t="s">
        <v>79</v>
      </c>
      <c r="E22" s="421"/>
      <c r="F22" s="179"/>
      <c r="G22" s="179"/>
      <c r="H22" s="179" t="s">
        <v>80</v>
      </c>
      <c r="I22" s="179"/>
      <c r="J22" s="179"/>
      <c r="K22" s="179"/>
      <c r="L22" s="85"/>
      <c r="N22" s="85"/>
      <c r="P22" s="85"/>
      <c r="R22" s="85"/>
      <c r="T22" s="85"/>
    </row>
    <row r="23" spans="1:20" s="3" customFormat="1" ht="24.9" customHeight="1">
      <c r="A23" s="418"/>
      <c r="B23" s="422" t="s">
        <v>224</v>
      </c>
      <c r="C23" s="423"/>
      <c r="D23" s="422" t="s">
        <v>82</v>
      </c>
      <c r="E23" s="424"/>
      <c r="F23" s="423" t="s">
        <v>83</v>
      </c>
      <c r="G23" s="424"/>
      <c r="H23" s="422" t="s">
        <v>84</v>
      </c>
      <c r="I23" s="424"/>
      <c r="J23" s="422" t="s">
        <v>85</v>
      </c>
      <c r="K23" s="423"/>
      <c r="L23" s="85"/>
      <c r="N23" s="85"/>
      <c r="P23" s="85"/>
      <c r="R23" s="85"/>
      <c r="T23" s="85"/>
    </row>
    <row r="24" spans="1:20" s="3" customFormat="1" ht="30.75" customHeight="1">
      <c r="A24" s="418"/>
      <c r="B24" s="415" t="s">
        <v>223</v>
      </c>
      <c r="C24" s="448"/>
      <c r="D24" s="412" t="s">
        <v>230</v>
      </c>
      <c r="E24" s="412" t="s">
        <v>201</v>
      </c>
      <c r="F24" s="410" t="s">
        <v>230</v>
      </c>
      <c r="G24" s="412" t="s">
        <v>201</v>
      </c>
      <c r="H24" s="412" t="s">
        <v>230</v>
      </c>
      <c r="I24" s="412" t="s">
        <v>201</v>
      </c>
      <c r="J24" s="412" t="s">
        <v>230</v>
      </c>
      <c r="K24" s="415" t="s">
        <v>201</v>
      </c>
      <c r="L24" s="85"/>
      <c r="N24" s="85"/>
      <c r="P24" s="85"/>
      <c r="R24" s="85"/>
      <c r="T24" s="85"/>
    </row>
    <row r="25" spans="1:20" s="3" customFormat="1" ht="13.5" customHeight="1" thickBot="1">
      <c r="A25" s="419"/>
      <c r="B25" s="416"/>
      <c r="C25" s="449"/>
      <c r="D25" s="413"/>
      <c r="E25" s="413"/>
      <c r="F25" s="411"/>
      <c r="G25" s="413"/>
      <c r="H25" s="413"/>
      <c r="I25" s="413"/>
      <c r="J25" s="413"/>
      <c r="K25" s="416"/>
      <c r="L25" s="85"/>
      <c r="N25" s="85"/>
      <c r="P25" s="85"/>
      <c r="R25" s="85"/>
      <c r="T25" s="85"/>
    </row>
    <row r="26" spans="1:20" s="3" customFormat="1" ht="15.9" customHeight="1">
      <c r="A26" s="182" t="s">
        <v>77</v>
      </c>
      <c r="B26" s="452">
        <v>0</v>
      </c>
      <c r="C26" s="451"/>
      <c r="D26" s="185">
        <v>0</v>
      </c>
      <c r="E26" s="185">
        <v>0</v>
      </c>
      <c r="F26" s="184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85"/>
      <c r="N26" s="85"/>
      <c r="P26" s="85"/>
      <c r="R26" s="85"/>
      <c r="T26" s="85"/>
    </row>
    <row r="27" spans="1:20" s="3" customFormat="1" ht="15.9" customHeight="1">
      <c r="A27" s="182" t="s">
        <v>17</v>
      </c>
      <c r="B27" s="442">
        <v>0</v>
      </c>
      <c r="C27" s="443"/>
      <c r="D27" s="185">
        <v>0</v>
      </c>
      <c r="E27" s="185">
        <v>0</v>
      </c>
      <c r="F27" s="188">
        <v>1</v>
      </c>
      <c r="G27" s="185">
        <v>7.69</v>
      </c>
      <c r="H27" s="185">
        <v>0</v>
      </c>
      <c r="I27" s="185">
        <v>0</v>
      </c>
      <c r="J27" s="185">
        <v>0</v>
      </c>
      <c r="K27" s="185">
        <v>0</v>
      </c>
      <c r="L27" s="85"/>
      <c r="N27" s="85"/>
      <c r="P27" s="85"/>
      <c r="R27" s="85"/>
      <c r="T27" s="85"/>
    </row>
    <row r="28" spans="1:20" s="3" customFormat="1" ht="15.9" customHeight="1">
      <c r="A28" s="182"/>
      <c r="B28" s="185"/>
      <c r="C28" s="185"/>
      <c r="D28" s="185"/>
      <c r="E28" s="185"/>
      <c r="F28" s="184"/>
      <c r="G28" s="185"/>
      <c r="H28" s="185"/>
      <c r="I28" s="185"/>
      <c r="J28" s="185"/>
      <c r="K28" s="185"/>
      <c r="L28" s="85"/>
      <c r="N28" s="85"/>
      <c r="P28" s="85"/>
      <c r="R28" s="85"/>
      <c r="T28" s="85"/>
    </row>
    <row r="29" spans="1:20" s="3" customFormat="1" ht="15.9" customHeight="1">
      <c r="A29" s="182" t="s">
        <v>31</v>
      </c>
      <c r="B29" s="442">
        <v>0</v>
      </c>
      <c r="C29" s="443">
        <v>0</v>
      </c>
      <c r="D29" s="185">
        <v>0</v>
      </c>
      <c r="E29" s="185">
        <v>0</v>
      </c>
      <c r="F29" s="184">
        <v>0</v>
      </c>
      <c r="G29" s="185">
        <v>0</v>
      </c>
      <c r="H29" s="185">
        <v>0</v>
      </c>
      <c r="I29" s="185">
        <v>0</v>
      </c>
      <c r="J29" s="185">
        <v>0</v>
      </c>
      <c r="K29" s="185">
        <v>0</v>
      </c>
      <c r="L29" s="85"/>
      <c r="N29" s="85"/>
      <c r="P29" s="85"/>
      <c r="R29" s="85"/>
      <c r="T29" s="85"/>
    </row>
    <row r="30" spans="1:20" s="3" customFormat="1" ht="15.9" customHeight="1">
      <c r="A30" s="182" t="s">
        <v>178</v>
      </c>
      <c r="B30" s="442">
        <v>0</v>
      </c>
      <c r="C30" s="443">
        <v>0</v>
      </c>
      <c r="D30" s="185">
        <v>0</v>
      </c>
      <c r="E30" s="185">
        <v>0</v>
      </c>
      <c r="F30" s="184">
        <v>0</v>
      </c>
      <c r="G30" s="185">
        <v>0</v>
      </c>
      <c r="H30" s="185">
        <v>0</v>
      </c>
      <c r="I30" s="185">
        <v>0</v>
      </c>
      <c r="J30" s="185">
        <v>0</v>
      </c>
      <c r="K30" s="185">
        <v>0</v>
      </c>
      <c r="L30" s="85"/>
      <c r="N30" s="85"/>
      <c r="P30" s="85"/>
      <c r="R30" s="85"/>
      <c r="T30" s="85"/>
    </row>
    <row r="31" spans="1:20" s="3" customFormat="1" ht="15.9" customHeight="1">
      <c r="A31" s="182" t="s">
        <v>194</v>
      </c>
      <c r="B31" s="442">
        <v>0</v>
      </c>
      <c r="C31" s="443">
        <v>0</v>
      </c>
      <c r="D31" s="235">
        <v>0</v>
      </c>
      <c r="E31" s="235">
        <v>0</v>
      </c>
      <c r="F31" s="184">
        <v>0</v>
      </c>
      <c r="G31" s="185">
        <v>0</v>
      </c>
      <c r="H31" s="185">
        <v>0</v>
      </c>
      <c r="I31" s="185">
        <v>0</v>
      </c>
      <c r="J31" s="185">
        <v>0</v>
      </c>
      <c r="K31" s="185">
        <v>0</v>
      </c>
      <c r="L31" s="85"/>
      <c r="N31" s="85"/>
      <c r="P31" s="85"/>
      <c r="R31" s="85"/>
      <c r="T31" s="85"/>
    </row>
    <row r="32" spans="1:20" s="3" customFormat="1" ht="15.9" customHeight="1">
      <c r="A32" s="182" t="s">
        <v>231</v>
      </c>
      <c r="B32" s="442">
        <v>0</v>
      </c>
      <c r="C32" s="443">
        <v>0</v>
      </c>
      <c r="D32" s="185">
        <v>0</v>
      </c>
      <c r="E32" s="185">
        <v>0</v>
      </c>
      <c r="F32" s="207">
        <v>0</v>
      </c>
      <c r="G32" s="208">
        <v>0</v>
      </c>
      <c r="H32" s="208">
        <v>0</v>
      </c>
      <c r="I32" s="208">
        <v>0</v>
      </c>
      <c r="J32" s="208">
        <v>0</v>
      </c>
      <c r="K32" s="208">
        <v>0</v>
      </c>
      <c r="L32" s="85"/>
      <c r="N32" s="85"/>
      <c r="P32" s="85"/>
      <c r="R32" s="85"/>
      <c r="T32" s="85"/>
    </row>
    <row r="33" spans="1:20" s="3" customFormat="1" ht="15.9" customHeight="1">
      <c r="A33" s="182" t="s">
        <v>247</v>
      </c>
      <c r="B33" s="442">
        <v>0</v>
      </c>
      <c r="C33" s="443">
        <v>0</v>
      </c>
      <c r="D33" s="212">
        <v>0</v>
      </c>
      <c r="E33" s="212">
        <v>0</v>
      </c>
      <c r="F33" s="211">
        <v>0</v>
      </c>
      <c r="G33" s="212">
        <v>0</v>
      </c>
      <c r="H33" s="212">
        <v>0</v>
      </c>
      <c r="I33" s="212">
        <v>0</v>
      </c>
      <c r="J33" s="212">
        <v>0</v>
      </c>
      <c r="K33" s="212">
        <v>0</v>
      </c>
      <c r="L33" s="85"/>
      <c r="N33" s="85"/>
      <c r="P33" s="85"/>
      <c r="R33" s="85"/>
      <c r="T33" s="85"/>
    </row>
    <row r="34" spans="1:20" s="3" customFormat="1" ht="15.9" customHeight="1">
      <c r="A34" s="182"/>
      <c r="B34" s="185"/>
      <c r="C34" s="185"/>
      <c r="D34" s="185"/>
      <c r="E34" s="185"/>
      <c r="F34" s="184"/>
      <c r="G34" s="185"/>
      <c r="H34" s="185"/>
      <c r="I34" s="185"/>
      <c r="J34" s="185"/>
      <c r="K34" s="185"/>
      <c r="L34" s="85"/>
      <c r="N34" s="85"/>
      <c r="P34" s="85"/>
      <c r="R34" s="85"/>
      <c r="T34" s="85"/>
    </row>
    <row r="35" spans="1:20" s="3" customFormat="1" ht="15.9" customHeight="1">
      <c r="A35" s="182" t="s">
        <v>294</v>
      </c>
      <c r="B35" s="442">
        <v>0</v>
      </c>
      <c r="C35" s="443">
        <v>0</v>
      </c>
      <c r="D35" s="238">
        <v>0</v>
      </c>
      <c r="E35" s="238">
        <v>0</v>
      </c>
      <c r="F35" s="237">
        <v>0</v>
      </c>
      <c r="G35" s="238">
        <v>0</v>
      </c>
      <c r="H35" s="238">
        <v>0</v>
      </c>
      <c r="I35" s="238">
        <v>0</v>
      </c>
      <c r="J35" s="238">
        <v>0</v>
      </c>
      <c r="K35" s="238">
        <v>0</v>
      </c>
      <c r="L35" s="85"/>
      <c r="N35" s="85"/>
      <c r="P35" s="85"/>
      <c r="R35" s="85"/>
      <c r="T35" s="85"/>
    </row>
    <row r="36" spans="1:20" s="3" customFormat="1" ht="15.9" customHeight="1">
      <c r="A36" s="182" t="s">
        <v>317</v>
      </c>
      <c r="B36" s="241"/>
      <c r="C36" s="241">
        <v>0</v>
      </c>
      <c r="D36" s="195">
        <v>0</v>
      </c>
      <c r="E36" s="241">
        <v>0</v>
      </c>
      <c r="F36" s="195">
        <v>0</v>
      </c>
      <c r="G36" s="241">
        <v>0</v>
      </c>
      <c r="H36" s="195">
        <v>0</v>
      </c>
      <c r="I36" s="241">
        <v>0</v>
      </c>
      <c r="J36" s="195">
        <v>0</v>
      </c>
      <c r="K36" s="241">
        <v>0</v>
      </c>
      <c r="L36" s="85"/>
      <c r="N36" s="85"/>
      <c r="P36" s="85"/>
      <c r="R36" s="85"/>
      <c r="T36" s="85"/>
    </row>
    <row r="37" spans="1:20" s="3" customFormat="1" ht="15.9" customHeight="1">
      <c r="A37" s="182" t="s">
        <v>353</v>
      </c>
      <c r="B37" s="322"/>
      <c r="C37" s="322">
        <v>0</v>
      </c>
      <c r="D37" s="195">
        <v>0</v>
      </c>
      <c r="E37" s="322">
        <v>0</v>
      </c>
      <c r="F37" s="195">
        <v>0</v>
      </c>
      <c r="G37" s="322">
        <v>0</v>
      </c>
      <c r="H37" s="195">
        <v>0</v>
      </c>
      <c r="I37" s="322">
        <v>0</v>
      </c>
      <c r="J37" s="195">
        <v>0</v>
      </c>
      <c r="K37" s="322">
        <v>0</v>
      </c>
      <c r="L37" s="85"/>
      <c r="N37" s="85"/>
      <c r="P37" s="85"/>
      <c r="R37" s="85"/>
      <c r="T37" s="85"/>
    </row>
    <row r="38" spans="1:20" s="3" customFormat="1" ht="15.9" customHeight="1">
      <c r="A38" s="182"/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L38" s="85"/>
      <c r="N38" s="85"/>
      <c r="P38" s="85"/>
      <c r="R38" s="85"/>
      <c r="T38" s="85"/>
    </row>
    <row r="39" spans="1:20" s="3" customFormat="1" ht="15.9" customHeight="1">
      <c r="A39" s="196"/>
      <c r="B39" s="197"/>
      <c r="C39" s="197"/>
      <c r="D39" s="197"/>
      <c r="E39" s="197"/>
      <c r="F39" s="197"/>
      <c r="G39" s="197"/>
      <c r="H39" s="197"/>
      <c r="I39" s="197"/>
      <c r="J39" s="197"/>
      <c r="K39" s="197"/>
      <c r="L39" s="85"/>
      <c r="N39" s="85"/>
      <c r="P39" s="85"/>
      <c r="R39" s="85"/>
      <c r="T39" s="85"/>
    </row>
    <row r="40" spans="1:20" s="3" customFormat="1" ht="12.6" customHeight="1" thickBot="1">
      <c r="A40" s="198"/>
      <c r="B40" s="199"/>
      <c r="C40" s="200"/>
      <c r="D40" s="199"/>
      <c r="E40" s="200"/>
      <c r="F40" s="199"/>
      <c r="G40" s="200"/>
      <c r="H40" s="199"/>
      <c r="I40" s="200"/>
      <c r="J40" s="199"/>
      <c r="K40" s="200"/>
      <c r="L40" s="85"/>
      <c r="N40" s="85"/>
      <c r="P40" s="85"/>
      <c r="R40" s="85"/>
      <c r="T40" s="85"/>
    </row>
    <row r="41" spans="1:20" s="3" customFormat="1" ht="14.25" customHeight="1">
      <c r="A41" s="201" t="s">
        <v>4</v>
      </c>
      <c r="B41" s="202"/>
      <c r="C41" s="175"/>
      <c r="D41" s="202"/>
      <c r="E41" s="175"/>
      <c r="F41" s="203" t="s">
        <v>86</v>
      </c>
      <c r="G41" s="175"/>
      <c r="H41" s="202"/>
      <c r="I41" s="175"/>
      <c r="J41" s="202"/>
      <c r="K41" s="175"/>
      <c r="L41" s="85"/>
      <c r="N41" s="85"/>
      <c r="P41" s="85"/>
      <c r="R41" s="85"/>
      <c r="T41" s="85"/>
    </row>
    <row r="42" spans="1:20" s="3" customFormat="1" ht="15.9" customHeight="1">
      <c r="A42" s="204" t="s">
        <v>87</v>
      </c>
      <c r="B42" s="205"/>
      <c r="C42" s="175"/>
      <c r="D42" s="175"/>
      <c r="E42" s="175"/>
      <c r="F42" s="175"/>
      <c r="G42" s="175"/>
      <c r="H42" s="175"/>
      <c r="I42" s="175"/>
      <c r="J42" s="175"/>
      <c r="K42" s="204"/>
    </row>
    <row r="43" spans="1:20" s="3" customFormat="1" ht="15.15" customHeight="1">
      <c r="A43" s="206" t="s">
        <v>88</v>
      </c>
      <c r="B43" s="205"/>
      <c r="C43" s="205"/>
      <c r="D43" s="175"/>
      <c r="E43" s="202"/>
      <c r="F43" s="175"/>
      <c r="G43" s="202"/>
      <c r="H43" s="175"/>
      <c r="I43" s="202"/>
      <c r="J43" s="202"/>
      <c r="K43" s="206"/>
      <c r="L43" s="85"/>
      <c r="N43" s="85"/>
      <c r="P43" s="85"/>
      <c r="R43" s="85"/>
      <c r="T43" s="85"/>
    </row>
    <row r="44" spans="1:20" s="3" customFormat="1" ht="15.15" customHeight="1">
      <c r="A44" s="206" t="s">
        <v>89</v>
      </c>
      <c r="B44" s="205"/>
      <c r="C44" s="205"/>
      <c r="D44" s="175"/>
      <c r="E44" s="202"/>
      <c r="F44" s="175"/>
      <c r="G44" s="202"/>
      <c r="H44" s="175"/>
      <c r="I44" s="202"/>
      <c r="J44" s="202"/>
      <c r="K44" s="206"/>
      <c r="L44" s="85"/>
      <c r="N44" s="85"/>
      <c r="P44" s="85"/>
      <c r="R44" s="85"/>
      <c r="T44" s="85"/>
    </row>
    <row r="45" spans="1:20" s="3" customFormat="1" ht="15.15" customHeight="1">
      <c r="A45" s="175" t="s">
        <v>90</v>
      </c>
      <c r="B45" s="205"/>
      <c r="C45" s="205"/>
      <c r="D45" s="175"/>
      <c r="E45" s="202"/>
      <c r="F45" s="175"/>
      <c r="G45" s="202"/>
      <c r="H45" s="175"/>
      <c r="I45" s="202"/>
      <c r="J45" s="202"/>
      <c r="K45" s="206"/>
      <c r="L45" s="85"/>
      <c r="N45" s="85"/>
      <c r="P45" s="85"/>
      <c r="R45" s="85"/>
      <c r="T45" s="85"/>
    </row>
    <row r="46" spans="1:20" s="3" customFormat="1" ht="15.15" customHeight="1">
      <c r="A46" s="175" t="s">
        <v>91</v>
      </c>
      <c r="B46" s="205"/>
      <c r="C46" s="205"/>
      <c r="D46" s="175"/>
      <c r="E46" s="202"/>
      <c r="F46" s="175"/>
      <c r="G46" s="202"/>
      <c r="H46" s="175"/>
      <c r="I46" s="202"/>
      <c r="J46" s="202"/>
      <c r="K46" s="206"/>
      <c r="L46" s="85"/>
      <c r="N46" s="85"/>
      <c r="P46" s="85"/>
      <c r="R46" s="85"/>
      <c r="T46" s="85"/>
    </row>
  </sheetData>
  <mergeCells count="56">
    <mergeCell ref="B35:C35"/>
    <mergeCell ref="B33:C33"/>
    <mergeCell ref="J24:J25"/>
    <mergeCell ref="J13:K13"/>
    <mergeCell ref="B30:C30"/>
    <mergeCell ref="D24:D25"/>
    <mergeCell ref="E24:E25"/>
    <mergeCell ref="F24:F25"/>
    <mergeCell ref="G24:G25"/>
    <mergeCell ref="J15:K15"/>
    <mergeCell ref="K24:K25"/>
    <mergeCell ref="B32:C32"/>
    <mergeCell ref="H12:I12"/>
    <mergeCell ref="B26:C26"/>
    <mergeCell ref="B27:C27"/>
    <mergeCell ref="B29:C29"/>
    <mergeCell ref="H24:H25"/>
    <mergeCell ref="I24:I25"/>
    <mergeCell ref="J16:K16"/>
    <mergeCell ref="H23:I23"/>
    <mergeCell ref="H14:I14"/>
    <mergeCell ref="A22:A25"/>
    <mergeCell ref="B22:C22"/>
    <mergeCell ref="D22:E22"/>
    <mergeCell ref="B23:C23"/>
    <mergeCell ref="D23:E23"/>
    <mergeCell ref="F23:G23"/>
    <mergeCell ref="B24:C25"/>
    <mergeCell ref="J23:K23"/>
    <mergeCell ref="E5:E6"/>
    <mergeCell ref="F5:F6"/>
    <mergeCell ref="G5:G6"/>
    <mergeCell ref="J5:K6"/>
    <mergeCell ref="H5:I6"/>
    <mergeCell ref="J14:K14"/>
    <mergeCell ref="H7:I7"/>
    <mergeCell ref="H8:I8"/>
    <mergeCell ref="H10:I10"/>
    <mergeCell ref="D5:D6"/>
    <mergeCell ref="H11:I11"/>
    <mergeCell ref="J4:K4"/>
    <mergeCell ref="J7:K7"/>
    <mergeCell ref="J8:K8"/>
    <mergeCell ref="J10:K10"/>
    <mergeCell ref="J11:K11"/>
    <mergeCell ref="G4:I4"/>
    <mergeCell ref="B31:C31"/>
    <mergeCell ref="J12:K12"/>
    <mergeCell ref="H13:I13"/>
    <mergeCell ref="A1:E1"/>
    <mergeCell ref="F1:K1"/>
    <mergeCell ref="A2:B2"/>
    <mergeCell ref="A3:A6"/>
    <mergeCell ref="B3:B6"/>
    <mergeCell ref="C3:D4"/>
    <mergeCell ref="C5:C6"/>
  </mergeCells>
  <phoneticPr fontId="1" type="noConversion"/>
  <printOptions horizontalCentered="1"/>
  <pageMargins left="0.59055118110236227" right="0.59055118110236227" top="0.59055118110236227" bottom="0.59055118110236227" header="0.27559055118110237" footer="0"/>
  <pageSetup paperSize="9" scale="98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W84"/>
  <sheetViews>
    <sheetView showGridLines="0" view="pageBreakPreview" topLeftCell="B1" zoomScaleNormal="85" zoomScaleSheetLayoutView="100" workbookViewId="0">
      <pane ySplit="4" topLeftCell="A70" activePane="bottomLeft" state="frozen"/>
      <selection activeCell="A20" sqref="A20:IV20"/>
      <selection pane="bottomLeft" activeCell="C70" sqref="C70"/>
    </sheetView>
  </sheetViews>
  <sheetFormatPr defaultColWidth="9" defaultRowHeight="16.2"/>
  <cols>
    <col min="1" max="1" width="13.44140625" style="101" customWidth="1"/>
    <col min="2" max="2" width="7.21875" style="101" customWidth="1"/>
    <col min="3" max="3" width="15.21875" style="101" customWidth="1"/>
    <col min="4" max="4" width="21.6640625" style="101" customWidth="1"/>
    <col min="5" max="5" width="17.109375" style="101" customWidth="1"/>
    <col min="6" max="6" width="15.33203125" style="101" customWidth="1"/>
    <col min="7" max="7" width="18.44140625" style="101" customWidth="1"/>
    <col min="8" max="8" width="17.44140625" style="101" customWidth="1"/>
    <col min="9" max="9" width="17.21875" style="101" customWidth="1"/>
    <col min="10" max="10" width="20.88671875" style="101" customWidth="1"/>
    <col min="11" max="11" width="15.44140625" style="101" customWidth="1"/>
    <col min="12" max="12" width="11.33203125" style="101" bestFit="1" customWidth="1"/>
    <col min="13" max="14" width="9" style="101"/>
    <col min="15" max="15" width="9.44140625" style="101" customWidth="1"/>
    <col min="16" max="16" width="8.6640625" style="101" customWidth="1"/>
    <col min="17" max="17" width="8.88671875" style="101" customWidth="1"/>
    <col min="18" max="18" width="9.21875" style="101" customWidth="1"/>
    <col min="19" max="19" width="8.77734375" style="101" customWidth="1"/>
    <col min="20" max="21" width="9.21875" style="101" customWidth="1"/>
    <col min="22" max="22" width="11.109375" style="101" customWidth="1"/>
    <col min="23" max="24" width="9.44140625" style="101" customWidth="1"/>
    <col min="25" max="25" width="10.21875" style="101" customWidth="1"/>
    <col min="26" max="26" width="9.33203125" style="101" customWidth="1"/>
    <col min="27" max="27" width="10.88671875" style="101" customWidth="1"/>
    <col min="28" max="16384" width="9" style="101"/>
  </cols>
  <sheetData>
    <row r="1" spans="1:23" s="95" customFormat="1" ht="38.1" customHeight="1">
      <c r="A1" s="453" t="s">
        <v>92</v>
      </c>
      <c r="B1" s="454"/>
      <c r="C1" s="454"/>
      <c r="D1" s="454"/>
      <c r="E1" s="454"/>
      <c r="F1" s="454"/>
      <c r="G1" s="455" t="s">
        <v>93</v>
      </c>
      <c r="H1" s="455"/>
      <c r="I1" s="455"/>
      <c r="J1" s="455"/>
      <c r="K1" s="455"/>
      <c r="L1" s="93"/>
      <c r="M1" s="92"/>
      <c r="N1" s="92"/>
      <c r="O1" s="92"/>
      <c r="P1" s="94"/>
      <c r="Q1" s="94"/>
      <c r="R1" s="94"/>
      <c r="S1" s="94"/>
      <c r="T1" s="94"/>
      <c r="U1" s="94"/>
      <c r="V1" s="94"/>
      <c r="W1" s="94"/>
    </row>
    <row r="2" spans="1:23" ht="15" customHeight="1" thickBot="1">
      <c r="A2" s="9" t="s">
        <v>94</v>
      </c>
      <c r="B2" s="88"/>
      <c r="C2" s="96" t="s">
        <v>95</v>
      </c>
      <c r="D2" s="88"/>
      <c r="E2" s="88"/>
      <c r="F2" s="97"/>
      <c r="G2" s="88"/>
      <c r="H2" s="88"/>
      <c r="I2" s="88"/>
      <c r="J2" s="88"/>
      <c r="K2" s="98" t="s">
        <v>96</v>
      </c>
      <c r="L2" s="99"/>
      <c r="M2" s="88"/>
      <c r="N2" s="88"/>
      <c r="O2" s="88"/>
      <c r="P2" s="100"/>
      <c r="Q2" s="100"/>
      <c r="R2" s="100"/>
      <c r="S2" s="100"/>
      <c r="T2" s="100"/>
      <c r="U2" s="100"/>
      <c r="V2" s="100"/>
      <c r="W2" s="100"/>
    </row>
    <row r="3" spans="1:23" s="110" customFormat="1" ht="30" customHeight="1">
      <c r="A3" s="456" t="s">
        <v>97</v>
      </c>
      <c r="B3" s="356"/>
      <c r="C3" s="102" t="s">
        <v>98</v>
      </c>
      <c r="D3" s="102" t="s">
        <v>99</v>
      </c>
      <c r="E3" s="103" t="s">
        <v>100</v>
      </c>
      <c r="F3" s="104" t="s">
        <v>101</v>
      </c>
      <c r="G3" s="105" t="s">
        <v>102</v>
      </c>
      <c r="H3" s="105" t="s">
        <v>105</v>
      </c>
      <c r="I3" s="105" t="s">
        <v>103</v>
      </c>
      <c r="J3" s="105" t="s">
        <v>104</v>
      </c>
      <c r="K3" s="106" t="s">
        <v>106</v>
      </c>
      <c r="L3" s="107"/>
      <c r="M3" s="108"/>
      <c r="N3" s="108"/>
      <c r="O3" s="108"/>
      <c r="P3" s="109"/>
      <c r="Q3" s="109"/>
      <c r="R3" s="109"/>
      <c r="S3" s="109"/>
      <c r="T3" s="109"/>
      <c r="U3" s="109"/>
      <c r="V3" s="109"/>
      <c r="W3" s="109"/>
    </row>
    <row r="4" spans="1:23" s="110" customFormat="1" ht="33" customHeight="1" thickBot="1">
      <c r="A4" s="349" t="s">
        <v>107</v>
      </c>
      <c r="B4" s="378"/>
      <c r="C4" s="130" t="s">
        <v>147</v>
      </c>
      <c r="D4" s="111" t="s">
        <v>108</v>
      </c>
      <c r="E4" s="111" t="s">
        <v>109</v>
      </c>
      <c r="F4" s="132" t="s">
        <v>110</v>
      </c>
      <c r="G4" s="133" t="s">
        <v>111</v>
      </c>
      <c r="H4" s="133" t="s">
        <v>114</v>
      </c>
      <c r="I4" s="133" t="s">
        <v>112</v>
      </c>
      <c r="J4" s="133" t="s">
        <v>113</v>
      </c>
      <c r="K4" s="134" t="s">
        <v>115</v>
      </c>
      <c r="L4" s="112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</row>
    <row r="5" spans="1:23" s="110" customFormat="1" ht="20.100000000000001" hidden="1" customHeight="1">
      <c r="A5" s="160" t="s">
        <v>74</v>
      </c>
      <c r="B5" s="161"/>
      <c r="C5" s="115">
        <v>11240</v>
      </c>
      <c r="D5" s="115">
        <v>1134</v>
      </c>
      <c r="E5" s="115">
        <v>3222</v>
      </c>
      <c r="F5" s="115">
        <v>2286</v>
      </c>
      <c r="G5" s="115">
        <v>539</v>
      </c>
      <c r="H5" s="115">
        <v>2773</v>
      </c>
      <c r="I5" s="115">
        <v>1230</v>
      </c>
      <c r="J5" s="115">
        <v>4</v>
      </c>
      <c r="K5" s="115">
        <v>52</v>
      </c>
      <c r="L5" s="116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</row>
    <row r="6" spans="1:23" s="110" customFormat="1" ht="20.100000000000001" hidden="1" customHeight="1">
      <c r="A6" s="113" t="s">
        <v>75</v>
      </c>
      <c r="B6" s="114"/>
      <c r="C6" s="115">
        <v>11789</v>
      </c>
      <c r="D6" s="115">
        <v>1332</v>
      </c>
      <c r="E6" s="115">
        <v>3362</v>
      </c>
      <c r="F6" s="115">
        <v>2360</v>
      </c>
      <c r="G6" s="115">
        <v>630</v>
      </c>
      <c r="H6" s="115">
        <v>2645</v>
      </c>
      <c r="I6" s="115">
        <v>1398</v>
      </c>
      <c r="J6" s="115">
        <v>8</v>
      </c>
      <c r="K6" s="115">
        <v>54</v>
      </c>
      <c r="L6" s="116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</row>
    <row r="7" spans="1:23" s="110" customFormat="1" ht="20.100000000000001" hidden="1" customHeight="1">
      <c r="A7" s="113" t="s">
        <v>76</v>
      </c>
      <c r="B7" s="114"/>
      <c r="C7" s="115">
        <v>12099</v>
      </c>
      <c r="D7" s="115">
        <v>1255</v>
      </c>
      <c r="E7" s="115">
        <v>3563</v>
      </c>
      <c r="F7" s="115">
        <v>2578</v>
      </c>
      <c r="G7" s="115">
        <v>618</v>
      </c>
      <c r="H7" s="115">
        <v>2743</v>
      </c>
      <c r="I7" s="115">
        <v>1301</v>
      </c>
      <c r="J7" s="115">
        <v>10</v>
      </c>
      <c r="K7" s="115">
        <v>31</v>
      </c>
      <c r="L7" s="116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</row>
    <row r="8" spans="1:23" s="110" customFormat="1" ht="20.100000000000001" customHeight="1">
      <c r="A8" s="113" t="s">
        <v>77</v>
      </c>
      <c r="B8" s="114"/>
      <c r="C8" s="115">
        <v>13520</v>
      </c>
      <c r="D8" s="115">
        <v>1208</v>
      </c>
      <c r="E8" s="115">
        <v>4462</v>
      </c>
      <c r="F8" s="115">
        <v>2944</v>
      </c>
      <c r="G8" s="115">
        <v>611</v>
      </c>
      <c r="H8" s="115">
        <v>3500</v>
      </c>
      <c r="I8" s="115">
        <v>698</v>
      </c>
      <c r="J8" s="115">
        <v>5</v>
      </c>
      <c r="K8" s="115">
        <v>92</v>
      </c>
      <c r="L8" s="116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</row>
    <row r="9" spans="1:23" s="110" customFormat="1" ht="20.100000000000001" customHeight="1">
      <c r="A9" s="113" t="s">
        <v>116</v>
      </c>
      <c r="B9" s="114"/>
      <c r="C9" s="115">
        <v>16149</v>
      </c>
      <c r="D9" s="115">
        <v>1210</v>
      </c>
      <c r="E9" s="115">
        <v>5831</v>
      </c>
      <c r="F9" s="115">
        <v>3461</v>
      </c>
      <c r="G9" s="115">
        <v>481</v>
      </c>
      <c r="H9" s="115">
        <v>4251</v>
      </c>
      <c r="I9" s="115">
        <v>723</v>
      </c>
      <c r="J9" s="115">
        <v>7</v>
      </c>
      <c r="K9" s="115">
        <v>185</v>
      </c>
      <c r="L9" s="116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</row>
    <row r="10" spans="1:23" s="110" customFormat="1" ht="19.5" customHeight="1">
      <c r="A10" s="113"/>
      <c r="B10" s="114"/>
      <c r="C10" s="115"/>
      <c r="D10" s="115"/>
      <c r="E10" s="115"/>
      <c r="F10" s="115"/>
      <c r="G10" s="115"/>
      <c r="H10" s="115"/>
      <c r="I10" s="115"/>
      <c r="J10" s="115"/>
      <c r="K10" s="115"/>
      <c r="L10" s="116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</row>
    <row r="11" spans="1:23" s="110" customFormat="1" ht="20.100000000000001" customHeight="1">
      <c r="A11" s="113" t="s">
        <v>181</v>
      </c>
      <c r="B11" s="114"/>
      <c r="C11" s="115">
        <v>15533</v>
      </c>
      <c r="D11" s="115">
        <v>1293</v>
      </c>
      <c r="E11" s="115">
        <v>5224</v>
      </c>
      <c r="F11" s="115">
        <v>4095</v>
      </c>
      <c r="G11" s="115">
        <v>449</v>
      </c>
      <c r="H11" s="115">
        <v>3691</v>
      </c>
      <c r="I11" s="115">
        <v>634</v>
      </c>
      <c r="J11" s="115">
        <v>6</v>
      </c>
      <c r="K11" s="115">
        <v>141</v>
      </c>
      <c r="L11" s="116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</row>
    <row r="12" spans="1:23" s="110" customFormat="1" ht="20.100000000000001" customHeight="1">
      <c r="A12" s="113" t="s">
        <v>182</v>
      </c>
      <c r="B12" s="114"/>
      <c r="C12" s="115">
        <f>SUM(C13:C24)</f>
        <v>16567</v>
      </c>
      <c r="D12" s="115">
        <f t="shared" ref="D12:K12" si="0">SUM(D13:D24)</f>
        <v>1144</v>
      </c>
      <c r="E12" s="115">
        <f t="shared" si="0"/>
        <v>5857</v>
      </c>
      <c r="F12" s="115">
        <f t="shared" si="0"/>
        <v>4440</v>
      </c>
      <c r="G12" s="115">
        <f t="shared" si="0"/>
        <v>529</v>
      </c>
      <c r="H12" s="115">
        <f t="shared" si="0"/>
        <v>3887</v>
      </c>
      <c r="I12" s="115">
        <f t="shared" si="0"/>
        <v>591</v>
      </c>
      <c r="J12" s="115">
        <f t="shared" si="0"/>
        <v>7</v>
      </c>
      <c r="K12" s="115">
        <f t="shared" si="0"/>
        <v>112</v>
      </c>
      <c r="L12" s="116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</row>
    <row r="13" spans="1:23" s="122" customFormat="1" ht="20.100000000000001" hidden="1" customHeight="1">
      <c r="A13" s="117" t="s">
        <v>19</v>
      </c>
      <c r="B13" s="118"/>
      <c r="C13" s="119">
        <f>SUM(D13:K13)</f>
        <v>1314</v>
      </c>
      <c r="D13" s="119">
        <v>101</v>
      </c>
      <c r="E13" s="119">
        <v>360</v>
      </c>
      <c r="F13" s="119">
        <v>487</v>
      </c>
      <c r="G13" s="119">
        <v>43</v>
      </c>
      <c r="H13" s="119">
        <v>249</v>
      </c>
      <c r="I13" s="119">
        <v>62</v>
      </c>
      <c r="J13" s="115">
        <v>2</v>
      </c>
      <c r="K13" s="115">
        <v>10</v>
      </c>
      <c r="L13" s="120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</row>
    <row r="14" spans="1:23" s="110" customFormat="1" ht="20.100000000000001" hidden="1" customHeight="1">
      <c r="A14" s="117" t="s">
        <v>20</v>
      </c>
      <c r="B14" s="123"/>
      <c r="C14" s="119">
        <f t="shared" ref="C14:C24" si="1">SUM(D14:K14)</f>
        <v>938</v>
      </c>
      <c r="D14" s="119">
        <v>82</v>
      </c>
      <c r="E14" s="119">
        <v>265</v>
      </c>
      <c r="F14" s="119">
        <v>306</v>
      </c>
      <c r="G14" s="119">
        <v>18</v>
      </c>
      <c r="H14" s="115">
        <v>222</v>
      </c>
      <c r="I14" s="115">
        <v>39</v>
      </c>
      <c r="J14" s="115">
        <v>0</v>
      </c>
      <c r="K14" s="115">
        <v>6</v>
      </c>
      <c r="L14" s="116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</row>
    <row r="15" spans="1:23" s="110" customFormat="1" ht="20.100000000000001" hidden="1" customHeight="1">
      <c r="A15" s="117" t="s">
        <v>21</v>
      </c>
      <c r="B15" s="123"/>
      <c r="C15" s="119">
        <f t="shared" si="1"/>
        <v>1419</v>
      </c>
      <c r="D15" s="119">
        <v>133</v>
      </c>
      <c r="E15" s="119">
        <v>489</v>
      </c>
      <c r="F15" s="119">
        <v>403</v>
      </c>
      <c r="G15" s="119">
        <v>37</v>
      </c>
      <c r="H15" s="115">
        <v>305</v>
      </c>
      <c r="I15" s="115">
        <v>45</v>
      </c>
      <c r="J15" s="115">
        <v>0</v>
      </c>
      <c r="K15" s="115">
        <v>7</v>
      </c>
      <c r="L15" s="116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</row>
    <row r="16" spans="1:23" s="110" customFormat="1" ht="20.100000000000001" hidden="1" customHeight="1">
      <c r="A16" s="117" t="s">
        <v>22</v>
      </c>
      <c r="B16" s="123"/>
      <c r="C16" s="119">
        <f t="shared" si="1"/>
        <v>1351</v>
      </c>
      <c r="D16" s="119">
        <v>99</v>
      </c>
      <c r="E16" s="119">
        <v>395</v>
      </c>
      <c r="F16" s="119">
        <v>373</v>
      </c>
      <c r="G16" s="119">
        <v>48</v>
      </c>
      <c r="H16" s="115">
        <v>381</v>
      </c>
      <c r="I16" s="115">
        <v>47</v>
      </c>
      <c r="J16" s="115">
        <v>0</v>
      </c>
      <c r="K16" s="115">
        <v>8</v>
      </c>
      <c r="L16" s="116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</row>
    <row r="17" spans="1:23" s="110" customFormat="1" ht="20.100000000000001" hidden="1" customHeight="1">
      <c r="A17" s="117" t="s">
        <v>23</v>
      </c>
      <c r="B17" s="123"/>
      <c r="C17" s="119">
        <f t="shared" si="1"/>
        <v>1540</v>
      </c>
      <c r="D17" s="119">
        <v>110</v>
      </c>
      <c r="E17" s="119">
        <v>544</v>
      </c>
      <c r="F17" s="119">
        <v>321</v>
      </c>
      <c r="G17" s="119">
        <v>59</v>
      </c>
      <c r="H17" s="115">
        <v>435</v>
      </c>
      <c r="I17" s="115">
        <v>59</v>
      </c>
      <c r="J17" s="115">
        <v>1</v>
      </c>
      <c r="K17" s="115">
        <v>11</v>
      </c>
      <c r="L17" s="116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</row>
    <row r="18" spans="1:23" s="110" customFormat="1" ht="20.100000000000001" hidden="1" customHeight="1">
      <c r="A18" s="117" t="s">
        <v>24</v>
      </c>
      <c r="B18" s="123"/>
      <c r="C18" s="119">
        <f t="shared" si="1"/>
        <v>1401</v>
      </c>
      <c r="D18" s="119">
        <v>153</v>
      </c>
      <c r="E18" s="119">
        <v>485</v>
      </c>
      <c r="F18" s="119">
        <v>269</v>
      </c>
      <c r="G18" s="119">
        <v>48</v>
      </c>
      <c r="H18" s="115">
        <v>384</v>
      </c>
      <c r="I18" s="115">
        <v>56</v>
      </c>
      <c r="J18" s="115">
        <v>1</v>
      </c>
      <c r="K18" s="115">
        <v>5</v>
      </c>
      <c r="L18" s="116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</row>
    <row r="19" spans="1:23" s="110" customFormat="1" ht="20.100000000000001" hidden="1" customHeight="1">
      <c r="A19" s="117" t="s">
        <v>25</v>
      </c>
      <c r="B19" s="123"/>
      <c r="C19" s="119">
        <f t="shared" si="1"/>
        <v>1461</v>
      </c>
      <c r="D19" s="119">
        <v>91</v>
      </c>
      <c r="E19" s="119">
        <v>595</v>
      </c>
      <c r="F19" s="119">
        <v>283</v>
      </c>
      <c r="G19" s="119">
        <v>38</v>
      </c>
      <c r="H19" s="115">
        <v>377</v>
      </c>
      <c r="I19" s="115">
        <v>66</v>
      </c>
      <c r="J19" s="115">
        <v>0</v>
      </c>
      <c r="K19" s="115">
        <v>11</v>
      </c>
      <c r="L19" s="116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</row>
    <row r="20" spans="1:23" s="110" customFormat="1" ht="20.100000000000001" hidden="1" customHeight="1">
      <c r="A20" s="117" t="s">
        <v>26</v>
      </c>
      <c r="B20" s="123"/>
      <c r="C20" s="119">
        <f t="shared" si="1"/>
        <v>1219</v>
      </c>
      <c r="D20" s="119">
        <v>55</v>
      </c>
      <c r="E20" s="119">
        <v>535</v>
      </c>
      <c r="F20" s="119">
        <v>245</v>
      </c>
      <c r="G20" s="119">
        <v>31</v>
      </c>
      <c r="H20" s="115">
        <v>301</v>
      </c>
      <c r="I20" s="115">
        <v>41</v>
      </c>
      <c r="J20" s="115">
        <v>1</v>
      </c>
      <c r="K20" s="115">
        <v>10</v>
      </c>
      <c r="L20" s="116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</row>
    <row r="21" spans="1:23" s="110" customFormat="1" ht="20.100000000000001" hidden="1" customHeight="1">
      <c r="A21" s="117" t="s">
        <v>27</v>
      </c>
      <c r="B21" s="123"/>
      <c r="C21" s="119">
        <f t="shared" si="1"/>
        <v>1341</v>
      </c>
      <c r="D21" s="119">
        <v>55</v>
      </c>
      <c r="E21" s="119">
        <v>530</v>
      </c>
      <c r="F21" s="119">
        <v>341</v>
      </c>
      <c r="G21" s="119">
        <v>38</v>
      </c>
      <c r="H21" s="115">
        <v>318</v>
      </c>
      <c r="I21" s="115">
        <v>39</v>
      </c>
      <c r="J21" s="115">
        <v>0</v>
      </c>
      <c r="K21" s="115">
        <v>20</v>
      </c>
      <c r="L21" s="116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</row>
    <row r="22" spans="1:23" s="110" customFormat="1" ht="20.100000000000001" hidden="1" customHeight="1">
      <c r="A22" s="117" t="s">
        <v>36</v>
      </c>
      <c r="B22" s="123"/>
      <c r="C22" s="119">
        <f t="shared" si="1"/>
        <v>1460</v>
      </c>
      <c r="D22" s="119">
        <v>78</v>
      </c>
      <c r="E22" s="119">
        <v>556</v>
      </c>
      <c r="F22" s="119">
        <v>391</v>
      </c>
      <c r="G22" s="119">
        <v>34</v>
      </c>
      <c r="H22" s="115">
        <v>343</v>
      </c>
      <c r="I22" s="115">
        <v>50</v>
      </c>
      <c r="J22" s="115">
        <v>1</v>
      </c>
      <c r="K22" s="115">
        <v>7</v>
      </c>
      <c r="L22" s="116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</row>
    <row r="23" spans="1:23" s="110" customFormat="1" ht="20.100000000000001" hidden="1" customHeight="1">
      <c r="A23" s="117" t="s">
        <v>37</v>
      </c>
      <c r="B23" s="123"/>
      <c r="C23" s="119">
        <f t="shared" si="1"/>
        <v>1561</v>
      </c>
      <c r="D23" s="119">
        <v>88</v>
      </c>
      <c r="E23" s="119">
        <v>585</v>
      </c>
      <c r="F23" s="119">
        <v>503</v>
      </c>
      <c r="G23" s="119">
        <v>28</v>
      </c>
      <c r="H23" s="115">
        <v>307</v>
      </c>
      <c r="I23" s="115">
        <v>41</v>
      </c>
      <c r="J23" s="115">
        <v>1</v>
      </c>
      <c r="K23" s="115">
        <v>8</v>
      </c>
      <c r="L23" s="116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</row>
    <row r="24" spans="1:23" s="125" customFormat="1" ht="20.100000000000001" hidden="1" customHeight="1">
      <c r="A24" s="117" t="s">
        <v>38</v>
      </c>
      <c r="B24" s="123"/>
      <c r="C24" s="119">
        <f t="shared" si="1"/>
        <v>1562</v>
      </c>
      <c r="D24" s="119">
        <v>99</v>
      </c>
      <c r="E24" s="119">
        <v>518</v>
      </c>
      <c r="F24" s="119">
        <v>518</v>
      </c>
      <c r="G24" s="119">
        <v>107</v>
      </c>
      <c r="H24" s="115">
        <v>265</v>
      </c>
      <c r="I24" s="115">
        <v>46</v>
      </c>
      <c r="J24" s="115">
        <v>0</v>
      </c>
      <c r="K24" s="115">
        <v>9</v>
      </c>
      <c r="L24" s="116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</row>
    <row r="25" spans="1:23" s="110" customFormat="1" ht="19.5" customHeight="1">
      <c r="A25" s="113" t="s">
        <v>196</v>
      </c>
      <c r="B25" s="114"/>
      <c r="C25" s="115">
        <f>SUM(C26:C37)</f>
        <v>18120</v>
      </c>
      <c r="D25" s="115">
        <f t="shared" ref="D25:K25" si="2">SUM(D26:D37)</f>
        <v>945</v>
      </c>
      <c r="E25" s="115">
        <f>SUM(E26:E37)</f>
        <v>6915</v>
      </c>
      <c r="F25" s="115">
        <f t="shared" si="2"/>
        <v>4773</v>
      </c>
      <c r="G25" s="115">
        <f t="shared" si="2"/>
        <v>660</v>
      </c>
      <c r="H25" s="115">
        <f t="shared" si="2"/>
        <v>4051</v>
      </c>
      <c r="I25" s="115">
        <f t="shared" si="2"/>
        <v>668</v>
      </c>
      <c r="J25" s="115">
        <f t="shared" si="2"/>
        <v>9</v>
      </c>
      <c r="K25" s="115">
        <f t="shared" si="2"/>
        <v>99</v>
      </c>
      <c r="L25" s="116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</row>
    <row r="26" spans="1:23" s="122" customFormat="1" ht="20.100000000000001" hidden="1" customHeight="1">
      <c r="A26" s="117" t="s">
        <v>19</v>
      </c>
      <c r="B26" s="118"/>
      <c r="C26" s="119">
        <v>1407</v>
      </c>
      <c r="D26" s="119">
        <v>112</v>
      </c>
      <c r="E26" s="119">
        <v>448</v>
      </c>
      <c r="F26" s="119">
        <v>434</v>
      </c>
      <c r="G26" s="119">
        <v>71</v>
      </c>
      <c r="H26" s="119">
        <v>285</v>
      </c>
      <c r="I26" s="119">
        <v>46</v>
      </c>
      <c r="J26" s="115">
        <v>2</v>
      </c>
      <c r="K26" s="115">
        <v>9</v>
      </c>
      <c r="L26" s="120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</row>
    <row r="27" spans="1:23" s="110" customFormat="1" ht="20.100000000000001" hidden="1" customHeight="1">
      <c r="A27" s="117" t="s">
        <v>20</v>
      </c>
      <c r="B27" s="123"/>
      <c r="C27" s="119">
        <v>1079</v>
      </c>
      <c r="D27" s="119">
        <v>57</v>
      </c>
      <c r="E27" s="119">
        <v>313</v>
      </c>
      <c r="F27" s="119">
        <v>384</v>
      </c>
      <c r="G27" s="119">
        <v>46</v>
      </c>
      <c r="H27" s="115">
        <v>235</v>
      </c>
      <c r="I27" s="115">
        <v>40</v>
      </c>
      <c r="J27" s="115">
        <v>1</v>
      </c>
      <c r="K27" s="115">
        <v>3</v>
      </c>
      <c r="L27" s="116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</row>
    <row r="28" spans="1:23" s="110" customFormat="1" ht="20.100000000000001" hidden="1" customHeight="1">
      <c r="A28" s="117" t="s">
        <v>21</v>
      </c>
      <c r="B28" s="123"/>
      <c r="C28" s="119">
        <v>1437</v>
      </c>
      <c r="D28" s="119">
        <v>71</v>
      </c>
      <c r="E28" s="119">
        <v>490</v>
      </c>
      <c r="F28" s="119">
        <v>526</v>
      </c>
      <c r="G28" s="119">
        <v>60</v>
      </c>
      <c r="H28" s="115">
        <v>236</v>
      </c>
      <c r="I28" s="115">
        <v>50</v>
      </c>
      <c r="J28" s="115">
        <v>0</v>
      </c>
      <c r="K28" s="115">
        <v>4</v>
      </c>
      <c r="L28" s="116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</row>
    <row r="29" spans="1:23" s="110" customFormat="1" ht="20.100000000000001" hidden="1" customHeight="1">
      <c r="A29" s="117" t="s">
        <v>22</v>
      </c>
      <c r="B29" s="123"/>
      <c r="C29" s="119">
        <v>1492</v>
      </c>
      <c r="D29" s="119">
        <v>70</v>
      </c>
      <c r="E29" s="119">
        <v>535</v>
      </c>
      <c r="F29" s="119">
        <v>441</v>
      </c>
      <c r="G29" s="119">
        <v>90</v>
      </c>
      <c r="H29" s="115">
        <v>278</v>
      </c>
      <c r="I29" s="115">
        <v>69</v>
      </c>
      <c r="J29" s="115">
        <v>2</v>
      </c>
      <c r="K29" s="115">
        <v>7</v>
      </c>
      <c r="L29" s="116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</row>
    <row r="30" spans="1:23" s="110" customFormat="1" ht="20.100000000000001" hidden="1" customHeight="1">
      <c r="A30" s="117" t="s">
        <v>207</v>
      </c>
      <c r="B30" s="123"/>
      <c r="C30" s="119">
        <v>1504</v>
      </c>
      <c r="D30" s="119">
        <v>50</v>
      </c>
      <c r="E30" s="119">
        <v>599</v>
      </c>
      <c r="F30" s="119">
        <v>381</v>
      </c>
      <c r="G30" s="119">
        <v>70</v>
      </c>
      <c r="H30" s="115">
        <v>352</v>
      </c>
      <c r="I30" s="115">
        <v>45</v>
      </c>
      <c r="J30" s="115">
        <v>1</v>
      </c>
      <c r="K30" s="115">
        <v>6</v>
      </c>
      <c r="L30" s="116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</row>
    <row r="31" spans="1:23" s="110" customFormat="1" ht="20.100000000000001" hidden="1" customHeight="1">
      <c r="A31" s="117" t="s">
        <v>24</v>
      </c>
      <c r="B31" s="123"/>
      <c r="C31" s="119">
        <v>1452</v>
      </c>
      <c r="D31" s="119">
        <v>75</v>
      </c>
      <c r="E31" s="119">
        <v>607</v>
      </c>
      <c r="F31" s="119">
        <v>283</v>
      </c>
      <c r="G31" s="119">
        <v>44</v>
      </c>
      <c r="H31" s="115">
        <v>396</v>
      </c>
      <c r="I31" s="115">
        <v>42</v>
      </c>
      <c r="J31" s="115">
        <v>0</v>
      </c>
      <c r="K31" s="115">
        <v>5</v>
      </c>
      <c r="L31" s="116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</row>
    <row r="32" spans="1:23" s="110" customFormat="1" ht="20.100000000000001" hidden="1" customHeight="1">
      <c r="A32" s="117" t="s">
        <v>25</v>
      </c>
      <c r="B32" s="123"/>
      <c r="C32" s="119">
        <v>1526</v>
      </c>
      <c r="D32" s="119">
        <v>68</v>
      </c>
      <c r="E32" s="119">
        <v>579</v>
      </c>
      <c r="F32" s="119">
        <v>288</v>
      </c>
      <c r="G32" s="119">
        <v>53</v>
      </c>
      <c r="H32" s="115">
        <v>469</v>
      </c>
      <c r="I32" s="115">
        <v>59</v>
      </c>
      <c r="J32" s="115">
        <v>0</v>
      </c>
      <c r="K32" s="115">
        <v>10</v>
      </c>
      <c r="L32" s="116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</row>
    <row r="33" spans="1:23" s="110" customFormat="1" ht="20.100000000000001" hidden="1" customHeight="1">
      <c r="A33" s="117" t="s">
        <v>26</v>
      </c>
      <c r="B33" s="123"/>
      <c r="C33" s="119">
        <v>1656</v>
      </c>
      <c r="D33" s="119">
        <v>61</v>
      </c>
      <c r="E33" s="119">
        <v>793</v>
      </c>
      <c r="F33" s="119">
        <v>272</v>
      </c>
      <c r="G33" s="119">
        <v>41</v>
      </c>
      <c r="H33" s="115">
        <v>406</v>
      </c>
      <c r="I33" s="115">
        <v>69</v>
      </c>
      <c r="J33" s="115">
        <v>0</v>
      </c>
      <c r="K33" s="115">
        <v>14</v>
      </c>
      <c r="L33" s="116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</row>
    <row r="34" spans="1:23" s="110" customFormat="1" ht="20.100000000000001" hidden="1" customHeight="1">
      <c r="A34" s="117" t="s">
        <v>27</v>
      </c>
      <c r="B34" s="123"/>
      <c r="C34" s="119">
        <v>1680</v>
      </c>
      <c r="D34" s="119">
        <v>80</v>
      </c>
      <c r="E34" s="119">
        <v>666</v>
      </c>
      <c r="F34" s="119">
        <v>365</v>
      </c>
      <c r="G34" s="119">
        <v>56</v>
      </c>
      <c r="H34" s="115">
        <v>434</v>
      </c>
      <c r="I34" s="115">
        <v>65</v>
      </c>
      <c r="J34" s="115">
        <v>1</v>
      </c>
      <c r="K34" s="115">
        <v>13</v>
      </c>
      <c r="L34" s="116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</row>
    <row r="35" spans="1:23" s="110" customFormat="1" ht="20.100000000000001" hidden="1" customHeight="1">
      <c r="A35" s="117" t="s">
        <v>36</v>
      </c>
      <c r="B35" s="123"/>
      <c r="C35" s="119">
        <v>1725</v>
      </c>
      <c r="D35" s="119">
        <v>132</v>
      </c>
      <c r="E35" s="119">
        <v>725</v>
      </c>
      <c r="F35" s="119">
        <v>422</v>
      </c>
      <c r="G35" s="119">
        <v>48</v>
      </c>
      <c r="H35" s="115">
        <v>330</v>
      </c>
      <c r="I35" s="115">
        <v>59</v>
      </c>
      <c r="J35" s="115">
        <v>1</v>
      </c>
      <c r="K35" s="115">
        <v>8</v>
      </c>
      <c r="L35" s="116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</row>
    <row r="36" spans="1:23" s="110" customFormat="1" ht="20.100000000000001" hidden="1" customHeight="1">
      <c r="A36" s="117" t="s">
        <v>37</v>
      </c>
      <c r="B36" s="123"/>
      <c r="C36" s="119">
        <v>1711</v>
      </c>
      <c r="D36" s="119">
        <v>85</v>
      </c>
      <c r="E36" s="119">
        <v>676</v>
      </c>
      <c r="F36" s="119">
        <v>496</v>
      </c>
      <c r="G36" s="119">
        <v>40</v>
      </c>
      <c r="H36" s="115">
        <v>328</v>
      </c>
      <c r="I36" s="115">
        <v>72</v>
      </c>
      <c r="J36" s="115">
        <v>1</v>
      </c>
      <c r="K36" s="115">
        <v>13</v>
      </c>
      <c r="L36" s="116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</row>
    <row r="37" spans="1:23" s="125" customFormat="1" ht="20.100000000000001" hidden="1" customHeight="1">
      <c r="A37" s="117" t="s">
        <v>38</v>
      </c>
      <c r="B37" s="123"/>
      <c r="C37" s="119">
        <v>1451</v>
      </c>
      <c r="D37" s="119">
        <v>84</v>
      </c>
      <c r="E37" s="119">
        <v>484</v>
      </c>
      <c r="F37" s="119">
        <v>481</v>
      </c>
      <c r="G37" s="119">
        <v>41</v>
      </c>
      <c r="H37" s="115">
        <v>302</v>
      </c>
      <c r="I37" s="115">
        <v>52</v>
      </c>
      <c r="J37" s="115">
        <v>0</v>
      </c>
      <c r="K37" s="115">
        <v>7</v>
      </c>
      <c r="L37" s="116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</row>
    <row r="38" spans="1:23" hidden="1">
      <c r="A38" s="162"/>
      <c r="B38" s="163"/>
      <c r="C38" s="128"/>
      <c r="D38" s="159">
        <f>D25*100/$C$25</f>
        <v>5.2152317880794703</v>
      </c>
      <c r="E38" s="159">
        <f t="shared" ref="E38:K38" si="3">E25*100/$C$25</f>
        <v>38.162251655629142</v>
      </c>
      <c r="F38" s="159">
        <f t="shared" si="3"/>
        <v>26.341059602649008</v>
      </c>
      <c r="G38" s="159">
        <f t="shared" si="3"/>
        <v>3.6423841059602649</v>
      </c>
      <c r="H38" s="159">
        <f t="shared" si="3"/>
        <v>22.356512141280355</v>
      </c>
      <c r="I38" s="159">
        <f t="shared" si="3"/>
        <v>3.686534216335541</v>
      </c>
      <c r="J38" s="159">
        <f t="shared" si="3"/>
        <v>4.9668874172185427E-2</v>
      </c>
      <c r="K38" s="159">
        <f t="shared" si="3"/>
        <v>0.54635761589403975</v>
      </c>
      <c r="L38" s="129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</row>
    <row r="39" spans="1:23">
      <c r="A39" s="113" t="s">
        <v>233</v>
      </c>
      <c r="B39" s="163"/>
      <c r="C39" s="115">
        <v>20024</v>
      </c>
      <c r="D39" s="115">
        <v>1065</v>
      </c>
      <c r="E39" s="115">
        <v>7420</v>
      </c>
      <c r="F39" s="115">
        <v>4505</v>
      </c>
      <c r="G39" s="115">
        <v>614</v>
      </c>
      <c r="H39" s="115">
        <v>5519</v>
      </c>
      <c r="I39" s="115">
        <v>795</v>
      </c>
      <c r="J39" s="115">
        <v>14</v>
      </c>
      <c r="K39" s="115">
        <v>92</v>
      </c>
      <c r="L39" s="129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</row>
    <row r="40" spans="1:23" hidden="1">
      <c r="A40" s="117" t="s">
        <v>19</v>
      </c>
      <c r="B40" s="118"/>
      <c r="C40" s="119">
        <v>1370</v>
      </c>
      <c r="D40" s="119">
        <v>79</v>
      </c>
      <c r="E40" s="119">
        <v>481</v>
      </c>
      <c r="F40" s="119">
        <v>441</v>
      </c>
      <c r="G40" s="119">
        <v>42</v>
      </c>
      <c r="H40" s="119">
        <v>277</v>
      </c>
      <c r="I40" s="119">
        <v>43</v>
      </c>
      <c r="J40" s="115">
        <v>0</v>
      </c>
      <c r="K40" s="115">
        <v>7</v>
      </c>
    </row>
    <row r="41" spans="1:23" hidden="1">
      <c r="A41" s="117" t="s">
        <v>20</v>
      </c>
      <c r="B41" s="123"/>
      <c r="C41" s="119">
        <v>1176</v>
      </c>
      <c r="D41" s="119">
        <v>79</v>
      </c>
      <c r="E41" s="119">
        <v>382</v>
      </c>
      <c r="F41" s="119">
        <v>348</v>
      </c>
      <c r="G41" s="119">
        <v>38</v>
      </c>
      <c r="H41" s="115">
        <v>270</v>
      </c>
      <c r="I41" s="115">
        <v>57</v>
      </c>
      <c r="J41" s="115">
        <v>0</v>
      </c>
      <c r="K41" s="115">
        <v>2</v>
      </c>
    </row>
    <row r="42" spans="1:23" hidden="1">
      <c r="A42" s="117" t="s">
        <v>21</v>
      </c>
      <c r="B42" s="123"/>
      <c r="C42" s="119">
        <v>1673</v>
      </c>
      <c r="D42" s="119">
        <v>104</v>
      </c>
      <c r="E42" s="119">
        <v>589</v>
      </c>
      <c r="F42" s="119">
        <v>476</v>
      </c>
      <c r="G42" s="119">
        <v>69</v>
      </c>
      <c r="H42" s="115">
        <v>355</v>
      </c>
      <c r="I42" s="115">
        <v>75</v>
      </c>
      <c r="J42" s="115">
        <v>1</v>
      </c>
      <c r="K42" s="115">
        <v>4</v>
      </c>
    </row>
    <row r="43" spans="1:23" hidden="1">
      <c r="A43" s="117" t="s">
        <v>22</v>
      </c>
      <c r="B43" s="123"/>
      <c r="C43" s="119">
        <v>1708</v>
      </c>
      <c r="D43" s="119">
        <v>118</v>
      </c>
      <c r="E43" s="119">
        <v>665</v>
      </c>
      <c r="F43" s="119">
        <v>451</v>
      </c>
      <c r="G43" s="119">
        <v>72</v>
      </c>
      <c r="H43" s="115">
        <v>328</v>
      </c>
      <c r="I43" s="115">
        <v>64</v>
      </c>
      <c r="J43" s="115">
        <v>2</v>
      </c>
      <c r="K43" s="115">
        <v>8</v>
      </c>
    </row>
    <row r="44" spans="1:23" hidden="1">
      <c r="A44" s="117" t="s">
        <v>207</v>
      </c>
      <c r="B44" s="123"/>
      <c r="C44" s="119">
        <v>1608</v>
      </c>
      <c r="D44" s="119">
        <v>66</v>
      </c>
      <c r="E44" s="119">
        <v>774</v>
      </c>
      <c r="F44" s="119">
        <v>335</v>
      </c>
      <c r="G44" s="119">
        <v>53</v>
      </c>
      <c r="H44" s="115">
        <v>312</v>
      </c>
      <c r="I44" s="115">
        <v>63</v>
      </c>
      <c r="J44" s="115">
        <v>0</v>
      </c>
      <c r="K44" s="115">
        <v>5</v>
      </c>
    </row>
    <row r="45" spans="1:23" hidden="1">
      <c r="A45" s="117" t="s">
        <v>24</v>
      </c>
      <c r="B45" s="123"/>
      <c r="C45" s="119">
        <v>1708</v>
      </c>
      <c r="D45" s="119">
        <v>142</v>
      </c>
      <c r="E45" s="119">
        <v>832</v>
      </c>
      <c r="F45" s="119">
        <v>245</v>
      </c>
      <c r="G45" s="119">
        <v>54</v>
      </c>
      <c r="H45" s="115">
        <v>381</v>
      </c>
      <c r="I45" s="115">
        <v>43</v>
      </c>
      <c r="J45" s="115">
        <v>3</v>
      </c>
      <c r="K45" s="115">
        <v>8</v>
      </c>
    </row>
    <row r="46" spans="1:23" hidden="1">
      <c r="A46" s="117" t="s">
        <v>25</v>
      </c>
      <c r="B46" s="123"/>
      <c r="C46" s="119">
        <v>1442</v>
      </c>
      <c r="D46" s="119">
        <v>46</v>
      </c>
      <c r="E46" s="119">
        <v>601</v>
      </c>
      <c r="F46" s="119">
        <v>270</v>
      </c>
      <c r="G46" s="119">
        <v>58</v>
      </c>
      <c r="H46" s="115">
        <v>378</v>
      </c>
      <c r="I46" s="115">
        <v>78</v>
      </c>
      <c r="J46" s="115">
        <v>0</v>
      </c>
      <c r="K46" s="115">
        <v>11</v>
      </c>
    </row>
    <row r="47" spans="1:23" hidden="1">
      <c r="A47" s="117" t="s">
        <v>26</v>
      </c>
      <c r="B47" s="123"/>
      <c r="C47" s="119">
        <v>1933</v>
      </c>
      <c r="D47" s="119">
        <v>69</v>
      </c>
      <c r="E47" s="119">
        <v>577</v>
      </c>
      <c r="F47" s="119">
        <v>224</v>
      </c>
      <c r="G47" s="119">
        <v>57</v>
      </c>
      <c r="H47" s="115">
        <v>899</v>
      </c>
      <c r="I47" s="115">
        <v>93</v>
      </c>
      <c r="J47" s="115">
        <v>0</v>
      </c>
      <c r="K47" s="115">
        <v>14</v>
      </c>
    </row>
    <row r="48" spans="1:23" hidden="1">
      <c r="A48" s="117" t="s">
        <v>27</v>
      </c>
      <c r="B48" s="123"/>
      <c r="C48" s="119">
        <v>2172</v>
      </c>
      <c r="D48" s="119">
        <v>89</v>
      </c>
      <c r="E48" s="119">
        <v>602</v>
      </c>
      <c r="F48" s="119">
        <v>313</v>
      </c>
      <c r="G48" s="119">
        <v>45</v>
      </c>
      <c r="H48" s="115">
        <v>1027</v>
      </c>
      <c r="I48" s="115">
        <v>89</v>
      </c>
      <c r="J48" s="115">
        <v>0</v>
      </c>
      <c r="K48" s="115">
        <v>7</v>
      </c>
    </row>
    <row r="49" spans="1:23" hidden="1">
      <c r="A49" s="117" t="s">
        <v>36</v>
      </c>
      <c r="B49" s="123"/>
      <c r="C49" s="119">
        <v>1648</v>
      </c>
      <c r="D49" s="119">
        <v>79</v>
      </c>
      <c r="E49" s="119">
        <v>530</v>
      </c>
      <c r="F49" s="119">
        <v>393</v>
      </c>
      <c r="G49" s="119">
        <v>35</v>
      </c>
      <c r="H49" s="115">
        <v>535</v>
      </c>
      <c r="I49" s="115">
        <v>68</v>
      </c>
      <c r="J49" s="115">
        <v>2</v>
      </c>
      <c r="K49" s="115">
        <v>6</v>
      </c>
    </row>
    <row r="50" spans="1:23" hidden="1">
      <c r="A50" s="117" t="s">
        <v>37</v>
      </c>
      <c r="B50" s="123"/>
      <c r="C50" s="119">
        <v>1770</v>
      </c>
      <c r="D50" s="119">
        <v>92</v>
      </c>
      <c r="E50" s="119">
        <v>702</v>
      </c>
      <c r="F50" s="119">
        <v>435</v>
      </c>
      <c r="G50" s="119">
        <v>44</v>
      </c>
      <c r="H50" s="115">
        <v>425</v>
      </c>
      <c r="I50" s="115">
        <v>61</v>
      </c>
      <c r="J50" s="115">
        <v>4</v>
      </c>
      <c r="K50" s="115">
        <v>7</v>
      </c>
    </row>
    <row r="51" spans="1:23" hidden="1">
      <c r="A51" s="117" t="s">
        <v>38</v>
      </c>
      <c r="B51" s="123"/>
      <c r="C51" s="119">
        <v>1816</v>
      </c>
      <c r="D51" s="119">
        <v>102</v>
      </c>
      <c r="E51" s="119">
        <v>685</v>
      </c>
      <c r="F51" s="119">
        <v>574</v>
      </c>
      <c r="G51" s="119">
        <v>47</v>
      </c>
      <c r="H51" s="115">
        <v>332</v>
      </c>
      <c r="I51" s="115">
        <v>61</v>
      </c>
      <c r="J51" s="115">
        <v>2</v>
      </c>
      <c r="K51" s="115">
        <v>13</v>
      </c>
    </row>
    <row r="52" spans="1:23">
      <c r="A52" s="113" t="s">
        <v>246</v>
      </c>
      <c r="B52" s="163"/>
      <c r="C52" s="115">
        <v>18587</v>
      </c>
      <c r="D52" s="115">
        <v>1138</v>
      </c>
      <c r="E52" s="115">
        <v>7184</v>
      </c>
      <c r="F52" s="115">
        <v>4257</v>
      </c>
      <c r="G52" s="115">
        <v>624</v>
      </c>
      <c r="H52" s="115">
        <v>4382</v>
      </c>
      <c r="I52" s="115">
        <v>897</v>
      </c>
      <c r="J52" s="115">
        <v>13</v>
      </c>
      <c r="K52" s="115">
        <v>92</v>
      </c>
      <c r="L52" s="129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</row>
    <row r="53" spans="1:23" ht="16.5" hidden="1" customHeight="1">
      <c r="A53" s="117" t="s">
        <v>19</v>
      </c>
      <c r="B53" s="118"/>
      <c r="C53" s="119">
        <v>1262</v>
      </c>
      <c r="D53" s="119">
        <v>66</v>
      </c>
      <c r="E53" s="119">
        <v>374</v>
      </c>
      <c r="F53" s="119">
        <v>437</v>
      </c>
      <c r="G53" s="119">
        <v>56</v>
      </c>
      <c r="H53" s="119">
        <v>261</v>
      </c>
      <c r="I53" s="119">
        <v>54</v>
      </c>
      <c r="J53" s="115">
        <v>2</v>
      </c>
      <c r="K53" s="115">
        <v>12</v>
      </c>
    </row>
    <row r="54" spans="1:23" ht="16.5" hidden="1" customHeight="1">
      <c r="A54" s="117" t="s">
        <v>20</v>
      </c>
      <c r="B54" s="123"/>
      <c r="C54" s="119">
        <v>972</v>
      </c>
      <c r="D54" s="119">
        <v>63</v>
      </c>
      <c r="E54" s="119">
        <v>297</v>
      </c>
      <c r="F54" s="119">
        <v>294</v>
      </c>
      <c r="G54" s="119">
        <v>26</v>
      </c>
      <c r="H54" s="115">
        <v>227</v>
      </c>
      <c r="I54" s="115">
        <v>58</v>
      </c>
      <c r="J54" s="115">
        <v>2</v>
      </c>
      <c r="K54" s="115">
        <v>5</v>
      </c>
    </row>
    <row r="55" spans="1:23" ht="16.5" hidden="1" customHeight="1">
      <c r="A55" s="117" t="s">
        <v>21</v>
      </c>
      <c r="B55" s="123"/>
      <c r="C55" s="119">
        <v>1503</v>
      </c>
      <c r="D55" s="119">
        <v>89</v>
      </c>
      <c r="E55" s="119">
        <v>538</v>
      </c>
      <c r="F55" s="119">
        <v>373</v>
      </c>
      <c r="G55" s="119">
        <v>55</v>
      </c>
      <c r="H55" s="115">
        <v>365</v>
      </c>
      <c r="I55" s="115">
        <v>73</v>
      </c>
      <c r="J55" s="115">
        <v>0</v>
      </c>
      <c r="K55" s="115">
        <v>10</v>
      </c>
    </row>
    <row r="56" spans="1:23" ht="16.5" hidden="1" customHeight="1">
      <c r="A56" s="117" t="s">
        <v>22</v>
      </c>
      <c r="B56" s="123"/>
      <c r="C56" s="119">
        <v>1674</v>
      </c>
      <c r="D56" s="119">
        <v>78</v>
      </c>
      <c r="E56" s="119">
        <v>671</v>
      </c>
      <c r="F56" s="119">
        <v>379</v>
      </c>
      <c r="G56" s="119">
        <v>46</v>
      </c>
      <c r="H56" s="115">
        <v>409</v>
      </c>
      <c r="I56" s="115">
        <v>80</v>
      </c>
      <c r="J56" s="115">
        <v>2</v>
      </c>
      <c r="K56" s="115">
        <v>9</v>
      </c>
    </row>
    <row r="57" spans="1:23" ht="16.5" hidden="1" customHeight="1">
      <c r="A57" s="117" t="s">
        <v>207</v>
      </c>
      <c r="B57" s="123"/>
      <c r="C57" s="119">
        <v>1769</v>
      </c>
      <c r="D57" s="119">
        <v>119</v>
      </c>
      <c r="E57" s="119">
        <v>706</v>
      </c>
      <c r="F57" s="119">
        <v>345</v>
      </c>
      <c r="G57" s="119">
        <v>51</v>
      </c>
      <c r="H57" s="115">
        <v>452</v>
      </c>
      <c r="I57" s="115">
        <v>85</v>
      </c>
      <c r="J57" s="115">
        <v>1</v>
      </c>
      <c r="K57" s="115">
        <v>10</v>
      </c>
    </row>
    <row r="58" spans="1:23" ht="16.5" hidden="1" customHeight="1">
      <c r="A58" s="117" t="s">
        <v>24</v>
      </c>
      <c r="B58" s="123"/>
      <c r="C58" s="119">
        <v>1639</v>
      </c>
      <c r="D58" s="119">
        <v>99</v>
      </c>
      <c r="E58" s="119">
        <v>636</v>
      </c>
      <c r="F58" s="119">
        <v>316</v>
      </c>
      <c r="G58" s="119">
        <v>66</v>
      </c>
      <c r="H58" s="115">
        <v>435</v>
      </c>
      <c r="I58" s="115">
        <v>79</v>
      </c>
      <c r="J58" s="115">
        <v>1</v>
      </c>
      <c r="K58" s="115">
        <v>7</v>
      </c>
    </row>
    <row r="59" spans="1:23" ht="16.5" hidden="1" customHeight="1">
      <c r="A59" s="117" t="s">
        <v>25</v>
      </c>
      <c r="B59" s="123"/>
      <c r="C59" s="119">
        <v>1589</v>
      </c>
      <c r="D59" s="119">
        <v>109</v>
      </c>
      <c r="E59" s="119">
        <v>653</v>
      </c>
      <c r="F59" s="119">
        <v>260</v>
      </c>
      <c r="G59" s="119">
        <v>56</v>
      </c>
      <c r="H59" s="115">
        <v>417</v>
      </c>
      <c r="I59" s="115">
        <v>83</v>
      </c>
      <c r="J59" s="115">
        <v>0</v>
      </c>
      <c r="K59" s="115">
        <v>11</v>
      </c>
    </row>
    <row r="60" spans="1:23" ht="16.5" hidden="1" customHeight="1">
      <c r="A60" s="117" t="s">
        <v>26</v>
      </c>
      <c r="B60" s="123"/>
      <c r="C60" s="119">
        <v>1529</v>
      </c>
      <c r="D60" s="119">
        <v>97</v>
      </c>
      <c r="E60" s="119">
        <v>677</v>
      </c>
      <c r="F60" s="119">
        <v>237</v>
      </c>
      <c r="G60" s="119">
        <v>58</v>
      </c>
      <c r="H60" s="115">
        <v>390</v>
      </c>
      <c r="I60" s="115">
        <v>63</v>
      </c>
      <c r="J60" s="115">
        <v>1</v>
      </c>
      <c r="K60" s="115">
        <v>6</v>
      </c>
    </row>
    <row r="61" spans="1:23" ht="16.5" hidden="1" customHeight="1">
      <c r="A61" s="117" t="s">
        <v>27</v>
      </c>
      <c r="B61" s="123"/>
      <c r="C61" s="119">
        <v>1340</v>
      </c>
      <c r="D61" s="119">
        <v>65</v>
      </c>
      <c r="E61" s="119">
        <v>524</v>
      </c>
      <c r="F61" s="119">
        <v>300</v>
      </c>
      <c r="G61" s="119">
        <v>27</v>
      </c>
      <c r="H61" s="115">
        <v>351</v>
      </c>
      <c r="I61" s="115">
        <v>67</v>
      </c>
      <c r="J61" s="115">
        <v>0</v>
      </c>
      <c r="K61" s="115">
        <v>6</v>
      </c>
    </row>
    <row r="62" spans="1:23" ht="16.5" hidden="1" customHeight="1">
      <c r="A62" s="117" t="s">
        <v>36</v>
      </c>
      <c r="B62" s="123"/>
      <c r="C62" s="119">
        <v>1752</v>
      </c>
      <c r="D62" s="119">
        <v>87</v>
      </c>
      <c r="E62" s="119">
        <v>723</v>
      </c>
      <c r="F62" s="119">
        <v>358</v>
      </c>
      <c r="G62" s="119">
        <v>43</v>
      </c>
      <c r="H62" s="115">
        <v>442</v>
      </c>
      <c r="I62" s="115">
        <v>95</v>
      </c>
      <c r="J62" s="115">
        <v>1</v>
      </c>
      <c r="K62" s="115">
        <v>3</v>
      </c>
    </row>
    <row r="63" spans="1:23" ht="16.5" hidden="1" customHeight="1">
      <c r="A63" s="117" t="s">
        <v>37</v>
      </c>
      <c r="B63" s="123"/>
      <c r="C63" s="119">
        <v>1771</v>
      </c>
      <c r="D63" s="119">
        <v>119</v>
      </c>
      <c r="E63" s="119">
        <v>719</v>
      </c>
      <c r="F63" s="119">
        <v>430</v>
      </c>
      <c r="G63" s="119">
        <v>75</v>
      </c>
      <c r="H63" s="115">
        <v>334</v>
      </c>
      <c r="I63" s="115">
        <v>86</v>
      </c>
      <c r="J63" s="115">
        <v>2</v>
      </c>
      <c r="K63" s="115">
        <v>6</v>
      </c>
    </row>
    <row r="64" spans="1:23" ht="16.5" hidden="1" customHeight="1">
      <c r="A64" s="117" t="s">
        <v>38</v>
      </c>
      <c r="B64" s="123"/>
      <c r="C64" s="119">
        <v>1787</v>
      </c>
      <c r="D64" s="119">
        <v>147</v>
      </c>
      <c r="E64" s="119">
        <v>666</v>
      </c>
      <c r="F64" s="119">
        <v>528</v>
      </c>
      <c r="G64" s="119">
        <v>65</v>
      </c>
      <c r="H64" s="115">
        <v>299</v>
      </c>
      <c r="I64" s="115">
        <v>74</v>
      </c>
      <c r="J64" s="115">
        <v>1</v>
      </c>
      <c r="K64" s="115">
        <v>7</v>
      </c>
    </row>
    <row r="65" spans="1:12">
      <c r="A65" s="162"/>
      <c r="B65" s="164"/>
      <c r="C65" s="213"/>
      <c r="D65" s="236"/>
      <c r="E65" s="236"/>
      <c r="F65" s="236"/>
      <c r="G65" s="236"/>
      <c r="H65" s="236"/>
      <c r="I65" s="236"/>
      <c r="J65" s="236"/>
      <c r="K65" s="236"/>
    </row>
    <row r="66" spans="1:12" ht="18" customHeight="1">
      <c r="A66" s="113" t="s">
        <v>296</v>
      </c>
      <c r="B66" s="164"/>
      <c r="C66" s="115">
        <v>20752</v>
      </c>
      <c r="D66" s="115">
        <v>1349</v>
      </c>
      <c r="E66" s="115">
        <v>9089</v>
      </c>
      <c r="F66" s="115">
        <v>4348</v>
      </c>
      <c r="G66" s="115">
        <v>582</v>
      </c>
      <c r="H66" s="115">
        <v>4286</v>
      </c>
      <c r="I66" s="115">
        <v>957</v>
      </c>
      <c r="J66" s="115">
        <v>10</v>
      </c>
      <c r="K66" s="115">
        <v>131</v>
      </c>
      <c r="L66" s="213"/>
    </row>
    <row r="67" spans="1:12" ht="18" customHeight="1">
      <c r="A67" s="240" t="s">
        <v>316</v>
      </c>
      <c r="B67" s="164"/>
      <c r="C67" s="115">
        <v>21397</v>
      </c>
      <c r="D67" s="246">
        <v>1255</v>
      </c>
      <c r="E67" s="246">
        <v>9585</v>
      </c>
      <c r="F67" s="246">
        <v>4739</v>
      </c>
      <c r="G67" s="246">
        <v>589</v>
      </c>
      <c r="H67" s="246">
        <v>4299</v>
      </c>
      <c r="I67" s="246">
        <v>840</v>
      </c>
      <c r="J67" s="246">
        <v>9</v>
      </c>
      <c r="K67" s="246">
        <v>81</v>
      </c>
      <c r="L67" s="213"/>
    </row>
    <row r="68" spans="1:12">
      <c r="A68" s="117"/>
      <c r="B68" s="164"/>
      <c r="C68" s="213"/>
      <c r="D68" s="213"/>
      <c r="E68" s="213"/>
      <c r="F68" s="213"/>
      <c r="G68" s="213"/>
      <c r="H68" s="213"/>
      <c r="I68" s="213"/>
      <c r="J68" s="213"/>
      <c r="K68" s="213"/>
    </row>
    <row r="69" spans="1:12">
      <c r="A69" s="240" t="s">
        <v>355</v>
      </c>
      <c r="B69" s="164"/>
      <c r="C69" s="115">
        <v>21511</v>
      </c>
      <c r="D69" s="115">
        <v>1080</v>
      </c>
      <c r="E69" s="115">
        <v>9359</v>
      </c>
      <c r="F69" s="115">
        <v>4218</v>
      </c>
      <c r="G69" s="115">
        <v>648</v>
      </c>
      <c r="H69" s="115">
        <v>5235</v>
      </c>
      <c r="I69" s="115">
        <v>835</v>
      </c>
      <c r="J69" s="115">
        <v>9</v>
      </c>
      <c r="K69" s="115">
        <v>127</v>
      </c>
    </row>
    <row r="70" spans="1:12">
      <c r="A70" s="162" t="s">
        <v>305</v>
      </c>
      <c r="B70" s="164"/>
      <c r="C70" s="239">
        <v>1772</v>
      </c>
      <c r="D70" s="246">
        <v>96</v>
      </c>
      <c r="E70" s="246">
        <v>708</v>
      </c>
      <c r="F70" s="246">
        <v>489</v>
      </c>
      <c r="G70" s="246">
        <v>63</v>
      </c>
      <c r="H70" s="246">
        <v>348</v>
      </c>
      <c r="I70" s="246">
        <v>60</v>
      </c>
      <c r="J70" s="246">
        <v>3</v>
      </c>
      <c r="K70" s="246">
        <v>5</v>
      </c>
    </row>
    <row r="71" spans="1:12">
      <c r="A71" s="162" t="s">
        <v>306</v>
      </c>
      <c r="B71" s="164"/>
      <c r="C71" s="239">
        <v>1292</v>
      </c>
      <c r="D71" s="246">
        <v>76</v>
      </c>
      <c r="E71" s="246">
        <v>524</v>
      </c>
      <c r="F71" s="246">
        <v>326</v>
      </c>
      <c r="G71" s="246">
        <v>21</v>
      </c>
      <c r="H71" s="246">
        <v>290</v>
      </c>
      <c r="I71" s="246">
        <v>46</v>
      </c>
      <c r="J71" s="246">
        <v>1</v>
      </c>
      <c r="K71" s="246">
        <v>8</v>
      </c>
    </row>
    <row r="72" spans="1:12">
      <c r="A72" s="162" t="s">
        <v>307</v>
      </c>
      <c r="B72" s="164"/>
      <c r="C72" s="239">
        <v>1573</v>
      </c>
      <c r="D72" s="246">
        <v>69</v>
      </c>
      <c r="E72" s="246">
        <v>651</v>
      </c>
      <c r="F72" s="246">
        <v>384</v>
      </c>
      <c r="G72" s="246">
        <v>45</v>
      </c>
      <c r="H72" s="248">
        <v>338</v>
      </c>
      <c r="I72" s="246">
        <v>77</v>
      </c>
      <c r="J72" s="246">
        <v>0</v>
      </c>
      <c r="K72" s="246">
        <v>9</v>
      </c>
    </row>
    <row r="73" spans="1:12">
      <c r="A73" s="162" t="s">
        <v>308</v>
      </c>
      <c r="B73" s="164"/>
      <c r="C73" s="239">
        <v>1808</v>
      </c>
      <c r="D73" s="246">
        <v>105</v>
      </c>
      <c r="E73" s="246">
        <v>777</v>
      </c>
      <c r="F73" s="246">
        <v>382</v>
      </c>
      <c r="G73" s="246">
        <v>52</v>
      </c>
      <c r="H73" s="246">
        <v>415</v>
      </c>
      <c r="I73" s="246">
        <v>65</v>
      </c>
      <c r="J73" s="246">
        <v>1</v>
      </c>
      <c r="K73" s="246">
        <v>11</v>
      </c>
    </row>
    <row r="74" spans="1:12">
      <c r="A74" s="162" t="s">
        <v>309</v>
      </c>
      <c r="B74" s="164"/>
      <c r="C74" s="239">
        <v>1730</v>
      </c>
      <c r="D74" s="246">
        <v>72</v>
      </c>
      <c r="E74" s="246">
        <v>716</v>
      </c>
      <c r="F74" s="246">
        <v>352</v>
      </c>
      <c r="G74" s="246">
        <v>57</v>
      </c>
      <c r="H74" s="246">
        <v>440</v>
      </c>
      <c r="I74" s="246">
        <v>83</v>
      </c>
      <c r="J74" s="246">
        <v>1</v>
      </c>
      <c r="K74" s="246">
        <v>9</v>
      </c>
    </row>
    <row r="75" spans="1:12">
      <c r="A75" s="162" t="s">
        <v>310</v>
      </c>
      <c r="B75" s="164"/>
      <c r="C75" s="239">
        <v>1819</v>
      </c>
      <c r="D75" s="246">
        <v>76</v>
      </c>
      <c r="E75" s="246">
        <v>812</v>
      </c>
      <c r="F75" s="246">
        <v>283</v>
      </c>
      <c r="G75" s="246">
        <v>61</v>
      </c>
      <c r="H75" s="246">
        <v>516</v>
      </c>
      <c r="I75" s="246">
        <v>60</v>
      </c>
      <c r="J75" s="246">
        <v>0</v>
      </c>
      <c r="K75" s="246">
        <v>11</v>
      </c>
    </row>
    <row r="76" spans="1:12">
      <c r="A76" s="162" t="s">
        <v>311</v>
      </c>
      <c r="B76" s="164"/>
      <c r="C76" s="239">
        <v>2048</v>
      </c>
      <c r="D76" s="246">
        <v>52</v>
      </c>
      <c r="E76" s="246">
        <v>880</v>
      </c>
      <c r="F76" s="246">
        <v>252</v>
      </c>
      <c r="G76" s="246">
        <v>58</v>
      </c>
      <c r="H76" s="246">
        <v>715</v>
      </c>
      <c r="I76" s="246">
        <v>75</v>
      </c>
      <c r="J76" s="246">
        <v>0</v>
      </c>
      <c r="K76" s="246">
        <v>16</v>
      </c>
    </row>
    <row r="77" spans="1:12">
      <c r="A77" s="162" t="s">
        <v>312</v>
      </c>
      <c r="B77" s="164"/>
      <c r="C77" s="239">
        <v>1782</v>
      </c>
      <c r="D77" s="246">
        <v>68</v>
      </c>
      <c r="E77" s="246">
        <v>803</v>
      </c>
      <c r="F77" s="246">
        <v>218</v>
      </c>
      <c r="G77" s="246">
        <v>70</v>
      </c>
      <c r="H77" s="246">
        <v>526</v>
      </c>
      <c r="I77" s="246">
        <v>85</v>
      </c>
      <c r="J77" s="246">
        <v>0</v>
      </c>
      <c r="K77" s="246">
        <v>12</v>
      </c>
    </row>
    <row r="78" spans="1:12">
      <c r="A78" s="162" t="s">
        <v>313</v>
      </c>
      <c r="B78" s="164"/>
      <c r="C78" s="239">
        <v>1760</v>
      </c>
      <c r="D78" s="246">
        <v>91</v>
      </c>
      <c r="E78" s="246">
        <v>761</v>
      </c>
      <c r="F78" s="246">
        <v>276</v>
      </c>
      <c r="G78" s="246">
        <v>66</v>
      </c>
      <c r="H78" s="246">
        <v>490</v>
      </c>
      <c r="I78" s="246">
        <v>68</v>
      </c>
      <c r="J78" s="246">
        <v>1</v>
      </c>
      <c r="K78" s="246">
        <v>7</v>
      </c>
    </row>
    <row r="79" spans="1:12">
      <c r="A79" s="162" t="s">
        <v>314</v>
      </c>
      <c r="B79" s="164"/>
      <c r="C79" s="239">
        <v>1992</v>
      </c>
      <c r="D79" s="246">
        <v>135</v>
      </c>
      <c r="E79" s="246">
        <v>938</v>
      </c>
      <c r="F79" s="246">
        <v>350</v>
      </c>
      <c r="G79" s="246">
        <v>45</v>
      </c>
      <c r="H79" s="246">
        <v>449</v>
      </c>
      <c r="I79" s="246">
        <v>60</v>
      </c>
      <c r="J79" s="246">
        <v>0</v>
      </c>
      <c r="K79" s="246">
        <v>15</v>
      </c>
    </row>
    <row r="80" spans="1:12">
      <c r="A80" s="162" t="s">
        <v>315</v>
      </c>
      <c r="B80" s="164"/>
      <c r="C80" s="239">
        <v>2015</v>
      </c>
      <c r="D80" s="246">
        <v>137</v>
      </c>
      <c r="E80" s="246">
        <v>960</v>
      </c>
      <c r="F80" s="246">
        <v>438</v>
      </c>
      <c r="G80" s="246">
        <v>51</v>
      </c>
      <c r="H80" s="246">
        <v>356</v>
      </c>
      <c r="I80" s="246">
        <v>65</v>
      </c>
      <c r="J80" s="246">
        <v>1</v>
      </c>
      <c r="K80" s="246">
        <v>7</v>
      </c>
    </row>
    <row r="81" spans="1:11" ht="16.8" thickBot="1">
      <c r="A81" s="167" t="s">
        <v>297</v>
      </c>
      <c r="B81" s="168"/>
      <c r="C81" s="245">
        <v>1920</v>
      </c>
      <c r="D81" s="247">
        <v>103</v>
      </c>
      <c r="E81" s="247">
        <v>829</v>
      </c>
      <c r="F81" s="247">
        <v>468</v>
      </c>
      <c r="G81" s="247">
        <v>59</v>
      </c>
      <c r="H81" s="247">
        <v>352</v>
      </c>
      <c r="I81" s="247">
        <v>91</v>
      </c>
      <c r="J81" s="247">
        <v>1</v>
      </c>
      <c r="K81" s="247">
        <v>17</v>
      </c>
    </row>
    <row r="82" spans="1:11">
      <c r="A82" s="9" t="s">
        <v>46</v>
      </c>
      <c r="B82" s="9"/>
      <c r="C82" s="14"/>
      <c r="D82" s="14"/>
      <c r="E82" s="9"/>
      <c r="F82" s="9"/>
      <c r="G82" s="9" t="s">
        <v>47</v>
      </c>
      <c r="H82" s="2"/>
      <c r="I82" s="2"/>
      <c r="J82" s="9"/>
      <c r="K82" s="9"/>
    </row>
    <row r="83" spans="1:11">
      <c r="A83" s="9" t="s">
        <v>205</v>
      </c>
      <c r="B83" s="9"/>
      <c r="C83" s="9"/>
      <c r="D83" s="9"/>
      <c r="E83" s="9"/>
      <c r="F83" s="9"/>
      <c r="G83" s="9"/>
      <c r="H83" s="9"/>
      <c r="I83" s="9"/>
      <c r="J83" s="9"/>
      <c r="K83" s="9"/>
    </row>
    <row r="84" spans="1:11" hidden="1">
      <c r="C84" s="210">
        <f>C39*100/$C39</f>
        <v>100</v>
      </c>
      <c r="D84" s="210">
        <f t="shared" ref="D84:K84" si="4">D39*100/$C39</f>
        <v>5.3186176588094289</v>
      </c>
      <c r="E84" s="210">
        <f t="shared" si="4"/>
        <v>37.055533359968038</v>
      </c>
      <c r="F84" s="210">
        <f t="shared" si="4"/>
        <v>22.49800239712345</v>
      </c>
      <c r="G84" s="210">
        <f t="shared" si="4"/>
        <v>3.0663204155013983</v>
      </c>
      <c r="H84" s="210">
        <f t="shared" si="4"/>
        <v>27.561925689172991</v>
      </c>
      <c r="I84" s="210">
        <f t="shared" si="4"/>
        <v>3.9702357171394325</v>
      </c>
      <c r="J84" s="210">
        <f t="shared" si="4"/>
        <v>6.9916100679184981E-2</v>
      </c>
      <c r="K84" s="210">
        <f t="shared" si="4"/>
        <v>0.45944866160607273</v>
      </c>
    </row>
  </sheetData>
  <mergeCells count="4">
    <mergeCell ref="A1:F1"/>
    <mergeCell ref="G1:K1"/>
    <mergeCell ref="A3:B3"/>
    <mergeCell ref="A4:B4"/>
  </mergeCells>
  <phoneticPr fontId="1" type="noConversion"/>
  <printOptions horizontalCentered="1"/>
  <pageMargins left="0.59055118110236227" right="0.59055118110236227" top="0.59055118110236227" bottom="0.59055118110236227" header="0.27559055118110237" footer="0"/>
  <pageSetup paperSize="9"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BM41"/>
  <sheetViews>
    <sheetView showGridLines="0" view="pageBreakPreview" zoomScaleNormal="100" zoomScaleSheetLayoutView="100" workbookViewId="0">
      <pane ySplit="5" topLeftCell="A30" activePane="bottomLeft" state="frozen"/>
      <selection activeCell="A20" sqref="A20:IV20"/>
      <selection pane="bottomLeft" activeCell="C32" sqref="C32"/>
    </sheetView>
  </sheetViews>
  <sheetFormatPr defaultColWidth="9" defaultRowHeight="16.2"/>
  <cols>
    <col min="1" max="1" width="13.44140625" style="101" customWidth="1"/>
    <col min="2" max="5" width="9.33203125" style="101" customWidth="1"/>
    <col min="6" max="9" width="9.6640625" style="101" customWidth="1"/>
    <col min="10" max="17" width="11.109375" style="101" customWidth="1"/>
    <col min="18" max="18" width="13.44140625" style="101" customWidth="1"/>
    <col min="19" max="22" width="9.33203125" style="101" customWidth="1"/>
    <col min="23" max="26" width="9.6640625" style="101" customWidth="1"/>
    <col min="27" max="34" width="11.109375" style="101" customWidth="1"/>
    <col min="35" max="35" width="13.44140625" style="101" customWidth="1"/>
    <col min="36" max="39" width="9.33203125" style="101" customWidth="1"/>
    <col min="40" max="43" width="9.6640625" style="101" customWidth="1"/>
    <col min="44" max="47" width="8.109375" style="101" customWidth="1"/>
    <col min="48" max="51" width="8.6640625" style="101" customWidth="1"/>
    <col min="52" max="52" width="6.6640625" style="101" customWidth="1"/>
    <col min="53" max="53" width="4.6640625" style="101" customWidth="1"/>
    <col min="54" max="55" width="5.6640625" style="101" customWidth="1"/>
    <col min="56" max="56" width="9" style="101"/>
    <col min="57" max="57" width="9.44140625" style="101" customWidth="1"/>
    <col min="58" max="58" width="8.6640625" style="101" customWidth="1"/>
    <col min="59" max="59" width="8.88671875" style="101" customWidth="1"/>
    <col min="60" max="60" width="9.21875" style="101" customWidth="1"/>
    <col min="61" max="61" width="8.77734375" style="101" customWidth="1"/>
    <col min="62" max="63" width="9.21875" style="101" customWidth="1"/>
    <col min="64" max="64" width="11.109375" style="101" customWidth="1"/>
    <col min="65" max="66" width="9.44140625" style="101" customWidth="1"/>
    <col min="67" max="67" width="10.21875" style="101" customWidth="1"/>
    <col min="68" max="68" width="9.33203125" style="101" customWidth="1"/>
    <col min="69" max="69" width="10.88671875" style="101" customWidth="1"/>
    <col min="70" max="16384" width="9" style="101"/>
  </cols>
  <sheetData>
    <row r="1" spans="1:65" s="95" customFormat="1" ht="38.1" customHeight="1">
      <c r="A1" s="453" t="s">
        <v>118</v>
      </c>
      <c r="B1" s="453"/>
      <c r="C1" s="453"/>
      <c r="D1" s="453"/>
      <c r="E1" s="453"/>
      <c r="F1" s="453"/>
      <c r="G1" s="453"/>
      <c r="H1" s="453"/>
      <c r="I1" s="453"/>
      <c r="J1" s="453" t="s">
        <v>119</v>
      </c>
      <c r="K1" s="453"/>
      <c r="L1" s="453"/>
      <c r="M1" s="453"/>
      <c r="N1" s="453"/>
      <c r="O1" s="453"/>
      <c r="P1" s="453"/>
      <c r="Q1" s="453"/>
      <c r="R1" s="453" t="s">
        <v>120</v>
      </c>
      <c r="S1" s="453"/>
      <c r="T1" s="453"/>
      <c r="U1" s="453"/>
      <c r="V1" s="453"/>
      <c r="W1" s="453"/>
      <c r="X1" s="453"/>
      <c r="Y1" s="453"/>
      <c r="Z1" s="453"/>
      <c r="AA1" s="453" t="s">
        <v>121</v>
      </c>
      <c r="AB1" s="453"/>
      <c r="AC1" s="453"/>
      <c r="AD1" s="453"/>
      <c r="AE1" s="453"/>
      <c r="AF1" s="453"/>
      <c r="AG1" s="453"/>
      <c r="AH1" s="453"/>
      <c r="AI1" s="453" t="s">
        <v>122</v>
      </c>
      <c r="AJ1" s="453"/>
      <c r="AK1" s="453"/>
      <c r="AL1" s="453"/>
      <c r="AM1" s="453"/>
      <c r="AN1" s="453"/>
      <c r="AO1" s="453"/>
      <c r="AP1" s="453"/>
      <c r="AQ1" s="453"/>
      <c r="AR1" s="453" t="s">
        <v>123</v>
      </c>
      <c r="AS1" s="453"/>
      <c r="AT1" s="453"/>
      <c r="AU1" s="453"/>
      <c r="AV1" s="453"/>
      <c r="AW1" s="453"/>
      <c r="AX1" s="453"/>
      <c r="AY1" s="453"/>
      <c r="AZ1" s="453"/>
      <c r="BA1" s="453"/>
      <c r="BB1" s="453"/>
      <c r="BC1" s="453"/>
      <c r="BD1" s="92"/>
      <c r="BE1" s="92"/>
      <c r="BF1" s="94"/>
      <c r="BG1" s="94"/>
      <c r="BH1" s="94"/>
      <c r="BI1" s="94"/>
      <c r="BJ1" s="94"/>
      <c r="BK1" s="94"/>
      <c r="BL1" s="94"/>
      <c r="BM1" s="94"/>
    </row>
    <row r="2" spans="1:65" ht="16.8" thickBot="1">
      <c r="A2" s="9" t="s">
        <v>124</v>
      </c>
      <c r="B2" s="88"/>
      <c r="C2" s="88"/>
      <c r="D2" s="88"/>
      <c r="E2" s="96" t="s">
        <v>95</v>
      </c>
      <c r="F2" s="96"/>
      <c r="G2" s="96"/>
      <c r="H2" s="96"/>
      <c r="I2" s="88"/>
      <c r="J2" s="88"/>
      <c r="K2" s="88"/>
      <c r="L2" s="88"/>
      <c r="M2" s="88"/>
      <c r="N2" s="88"/>
      <c r="O2" s="88"/>
      <c r="P2" s="479" t="s">
        <v>125</v>
      </c>
      <c r="Q2" s="479"/>
      <c r="R2" s="9" t="s">
        <v>124</v>
      </c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479" t="s">
        <v>125</v>
      </c>
      <c r="AH2" s="479"/>
      <c r="AI2" s="9" t="s">
        <v>124</v>
      </c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480" t="s">
        <v>126</v>
      </c>
      <c r="BA2" s="480"/>
      <c r="BB2" s="480"/>
      <c r="BC2" s="480"/>
      <c r="BD2" s="88"/>
      <c r="BE2" s="88"/>
      <c r="BF2" s="100"/>
      <c r="BG2" s="100"/>
      <c r="BH2" s="100"/>
      <c r="BI2" s="100"/>
      <c r="BJ2" s="100"/>
      <c r="BK2" s="100"/>
      <c r="BL2" s="100"/>
      <c r="BM2" s="100"/>
    </row>
    <row r="3" spans="1:65" s="110" customFormat="1" ht="48.75" customHeight="1">
      <c r="A3" s="80" t="s">
        <v>127</v>
      </c>
      <c r="B3" s="477" t="s">
        <v>30</v>
      </c>
      <c r="C3" s="478"/>
      <c r="D3" s="478"/>
      <c r="E3" s="478"/>
      <c r="F3" s="478" t="s">
        <v>128</v>
      </c>
      <c r="G3" s="478"/>
      <c r="H3" s="478"/>
      <c r="I3" s="478"/>
      <c r="J3" s="477" t="s">
        <v>191</v>
      </c>
      <c r="K3" s="478"/>
      <c r="L3" s="478"/>
      <c r="M3" s="478"/>
      <c r="N3" s="478" t="s">
        <v>129</v>
      </c>
      <c r="O3" s="478"/>
      <c r="P3" s="478"/>
      <c r="Q3" s="478"/>
      <c r="R3" s="80" t="s">
        <v>127</v>
      </c>
      <c r="S3" s="478" t="s">
        <v>130</v>
      </c>
      <c r="T3" s="478"/>
      <c r="U3" s="478"/>
      <c r="V3" s="478"/>
      <c r="W3" s="478" t="s">
        <v>131</v>
      </c>
      <c r="X3" s="478"/>
      <c r="Y3" s="478"/>
      <c r="Z3" s="478"/>
      <c r="AA3" s="477" t="s">
        <v>132</v>
      </c>
      <c r="AB3" s="478"/>
      <c r="AC3" s="478"/>
      <c r="AD3" s="478"/>
      <c r="AE3" s="478" t="s">
        <v>133</v>
      </c>
      <c r="AF3" s="478"/>
      <c r="AG3" s="478"/>
      <c r="AH3" s="478"/>
      <c r="AI3" s="80" t="s">
        <v>127</v>
      </c>
      <c r="AJ3" s="478" t="s">
        <v>134</v>
      </c>
      <c r="AK3" s="478"/>
      <c r="AL3" s="478"/>
      <c r="AM3" s="478"/>
      <c r="AN3" s="478" t="s">
        <v>135</v>
      </c>
      <c r="AO3" s="478"/>
      <c r="AP3" s="478"/>
      <c r="AQ3" s="478"/>
      <c r="AR3" s="477" t="s">
        <v>136</v>
      </c>
      <c r="AS3" s="478"/>
      <c r="AT3" s="478"/>
      <c r="AU3" s="478"/>
      <c r="AV3" s="478" t="s">
        <v>43</v>
      </c>
      <c r="AW3" s="478"/>
      <c r="AX3" s="478"/>
      <c r="AY3" s="478"/>
      <c r="AZ3" s="481" t="s">
        <v>137</v>
      </c>
      <c r="BA3" s="482"/>
      <c r="BB3" s="482"/>
      <c r="BC3" s="482"/>
      <c r="BD3" s="108"/>
      <c r="BE3" s="108"/>
      <c r="BF3" s="109"/>
      <c r="BG3" s="109"/>
      <c r="BH3" s="109"/>
      <c r="BI3" s="109"/>
      <c r="BJ3" s="109"/>
      <c r="BK3" s="109"/>
      <c r="BL3" s="109"/>
      <c r="BM3" s="109"/>
    </row>
    <row r="4" spans="1:65" s="110" customFormat="1" ht="30" customHeight="1">
      <c r="A4" s="81"/>
      <c r="B4" s="474" t="s">
        <v>138</v>
      </c>
      <c r="C4" s="474" t="s">
        <v>139</v>
      </c>
      <c r="D4" s="474" t="s">
        <v>140</v>
      </c>
      <c r="E4" s="470" t="s">
        <v>141</v>
      </c>
      <c r="F4" s="474" t="s">
        <v>138</v>
      </c>
      <c r="G4" s="474" t="s">
        <v>139</v>
      </c>
      <c r="H4" s="474" t="s">
        <v>140</v>
      </c>
      <c r="I4" s="470" t="s">
        <v>141</v>
      </c>
      <c r="J4" s="472" t="s">
        <v>138</v>
      </c>
      <c r="K4" s="474" t="s">
        <v>139</v>
      </c>
      <c r="L4" s="474" t="s">
        <v>192</v>
      </c>
      <c r="M4" s="470" t="s">
        <v>141</v>
      </c>
      <c r="N4" s="474" t="s">
        <v>138</v>
      </c>
      <c r="O4" s="474" t="s">
        <v>139</v>
      </c>
      <c r="P4" s="474" t="s">
        <v>140</v>
      </c>
      <c r="Q4" s="470" t="s">
        <v>141</v>
      </c>
      <c r="R4" s="81"/>
      <c r="S4" s="474" t="s">
        <v>138</v>
      </c>
      <c r="T4" s="474" t="s">
        <v>139</v>
      </c>
      <c r="U4" s="474" t="s">
        <v>140</v>
      </c>
      <c r="V4" s="470" t="s">
        <v>141</v>
      </c>
      <c r="W4" s="474" t="s">
        <v>138</v>
      </c>
      <c r="X4" s="474" t="s">
        <v>139</v>
      </c>
      <c r="Y4" s="474" t="s">
        <v>140</v>
      </c>
      <c r="Z4" s="470" t="s">
        <v>141</v>
      </c>
      <c r="AA4" s="472" t="s">
        <v>138</v>
      </c>
      <c r="AB4" s="474" t="s">
        <v>139</v>
      </c>
      <c r="AC4" s="474" t="s">
        <v>140</v>
      </c>
      <c r="AD4" s="470" t="s">
        <v>141</v>
      </c>
      <c r="AE4" s="474" t="s">
        <v>138</v>
      </c>
      <c r="AF4" s="474" t="s">
        <v>139</v>
      </c>
      <c r="AG4" s="474" t="s">
        <v>140</v>
      </c>
      <c r="AH4" s="470" t="s">
        <v>141</v>
      </c>
      <c r="AI4" s="81"/>
      <c r="AJ4" s="474" t="s">
        <v>138</v>
      </c>
      <c r="AK4" s="474" t="s">
        <v>139</v>
      </c>
      <c r="AL4" s="474" t="s">
        <v>140</v>
      </c>
      <c r="AM4" s="470" t="s">
        <v>141</v>
      </c>
      <c r="AN4" s="474" t="s">
        <v>138</v>
      </c>
      <c r="AO4" s="474" t="s">
        <v>139</v>
      </c>
      <c r="AP4" s="474" t="s">
        <v>140</v>
      </c>
      <c r="AQ4" s="470" t="s">
        <v>141</v>
      </c>
      <c r="AR4" s="472" t="s">
        <v>138</v>
      </c>
      <c r="AS4" s="474" t="s">
        <v>139</v>
      </c>
      <c r="AT4" s="474" t="s">
        <v>140</v>
      </c>
      <c r="AU4" s="470" t="s">
        <v>141</v>
      </c>
      <c r="AV4" s="474" t="s">
        <v>138</v>
      </c>
      <c r="AW4" s="474" t="s">
        <v>139</v>
      </c>
      <c r="AX4" s="474" t="s">
        <v>140</v>
      </c>
      <c r="AY4" s="470" t="s">
        <v>141</v>
      </c>
      <c r="AZ4" s="466" t="s">
        <v>142</v>
      </c>
      <c r="BA4" s="467"/>
      <c r="BB4" s="463" t="s">
        <v>143</v>
      </c>
      <c r="BC4" s="464"/>
      <c r="BD4" s="108"/>
      <c r="BE4" s="108"/>
      <c r="BF4" s="109"/>
      <c r="BG4" s="109"/>
      <c r="BH4" s="109"/>
      <c r="BI4" s="109"/>
      <c r="BJ4" s="109"/>
      <c r="BK4" s="109"/>
      <c r="BL4" s="109"/>
      <c r="BM4" s="109"/>
    </row>
    <row r="5" spans="1:65" s="110" customFormat="1" ht="23.1" customHeight="1" thickBot="1">
      <c r="A5" s="82" t="s">
        <v>144</v>
      </c>
      <c r="B5" s="475"/>
      <c r="C5" s="475"/>
      <c r="D5" s="475"/>
      <c r="E5" s="471"/>
      <c r="F5" s="475"/>
      <c r="G5" s="475"/>
      <c r="H5" s="475"/>
      <c r="I5" s="471"/>
      <c r="J5" s="473"/>
      <c r="K5" s="475"/>
      <c r="L5" s="475"/>
      <c r="M5" s="471"/>
      <c r="N5" s="475"/>
      <c r="O5" s="475"/>
      <c r="P5" s="475"/>
      <c r="Q5" s="471"/>
      <c r="R5" s="82" t="s">
        <v>144</v>
      </c>
      <c r="S5" s="475"/>
      <c r="T5" s="475"/>
      <c r="U5" s="475"/>
      <c r="V5" s="471"/>
      <c r="W5" s="475"/>
      <c r="X5" s="475"/>
      <c r="Y5" s="475"/>
      <c r="Z5" s="471"/>
      <c r="AA5" s="473"/>
      <c r="AB5" s="475"/>
      <c r="AC5" s="475"/>
      <c r="AD5" s="471"/>
      <c r="AE5" s="475"/>
      <c r="AF5" s="475"/>
      <c r="AG5" s="475"/>
      <c r="AH5" s="471"/>
      <c r="AI5" s="82" t="s">
        <v>144</v>
      </c>
      <c r="AJ5" s="475"/>
      <c r="AK5" s="475"/>
      <c r="AL5" s="475"/>
      <c r="AM5" s="471"/>
      <c r="AN5" s="475"/>
      <c r="AO5" s="475"/>
      <c r="AP5" s="475"/>
      <c r="AQ5" s="471"/>
      <c r="AR5" s="473"/>
      <c r="AS5" s="475"/>
      <c r="AT5" s="475"/>
      <c r="AU5" s="471"/>
      <c r="AV5" s="475"/>
      <c r="AW5" s="475"/>
      <c r="AX5" s="475"/>
      <c r="AY5" s="471"/>
      <c r="AZ5" s="468"/>
      <c r="BA5" s="469"/>
      <c r="BB5" s="465"/>
      <c r="BC5" s="465"/>
      <c r="BD5" s="109"/>
      <c r="BE5" s="109"/>
      <c r="BF5" s="109"/>
      <c r="BG5" s="109"/>
      <c r="BH5" s="109"/>
      <c r="BI5" s="109"/>
      <c r="BJ5" s="109"/>
      <c r="BK5" s="109"/>
      <c r="BL5" s="109"/>
      <c r="BM5" s="109"/>
    </row>
    <row r="6" spans="1:65" s="110" customFormat="1" ht="30" hidden="1" customHeight="1">
      <c r="A6" s="44" t="s">
        <v>74</v>
      </c>
      <c r="B6" s="135">
        <v>122336</v>
      </c>
      <c r="C6" s="135">
        <v>6622</v>
      </c>
      <c r="D6" s="135">
        <v>72865.040000000008</v>
      </c>
      <c r="E6" s="135">
        <v>56090.03</v>
      </c>
      <c r="F6" s="135">
        <v>3871</v>
      </c>
      <c r="G6" s="135">
        <v>253</v>
      </c>
      <c r="H6" s="135">
        <v>32773.06</v>
      </c>
      <c r="I6" s="165">
        <v>26906.31</v>
      </c>
      <c r="J6" s="135">
        <v>6700</v>
      </c>
      <c r="K6" s="135">
        <v>3165</v>
      </c>
      <c r="L6" s="135">
        <v>8617.4</v>
      </c>
      <c r="M6" s="135">
        <v>5788.65</v>
      </c>
      <c r="N6" s="135">
        <v>103691</v>
      </c>
      <c r="O6" s="135">
        <v>3182</v>
      </c>
      <c r="P6" s="135">
        <v>29301.58</v>
      </c>
      <c r="Q6" s="165">
        <v>22217.09</v>
      </c>
      <c r="R6" s="44" t="s">
        <v>74</v>
      </c>
      <c r="S6" s="135">
        <v>2192</v>
      </c>
      <c r="T6" s="135">
        <v>5</v>
      </c>
      <c r="U6" s="135">
        <v>33</v>
      </c>
      <c r="V6" s="135">
        <v>48</v>
      </c>
      <c r="W6" s="135">
        <v>1230</v>
      </c>
      <c r="X6" s="135">
        <v>9</v>
      </c>
      <c r="Y6" s="135">
        <v>860</v>
      </c>
      <c r="Z6" s="165">
        <v>509.46</v>
      </c>
      <c r="AA6" s="135">
        <v>2691</v>
      </c>
      <c r="AB6" s="135">
        <v>4</v>
      </c>
      <c r="AC6" s="135">
        <v>180</v>
      </c>
      <c r="AD6" s="135">
        <v>120</v>
      </c>
      <c r="AE6" s="135">
        <v>1200</v>
      </c>
      <c r="AF6" s="135" t="s">
        <v>145</v>
      </c>
      <c r="AG6" s="135" t="s">
        <v>145</v>
      </c>
      <c r="AH6" s="165" t="s">
        <v>145</v>
      </c>
      <c r="AI6" s="44" t="s">
        <v>74</v>
      </c>
      <c r="AJ6" s="135">
        <v>116</v>
      </c>
      <c r="AK6" s="135">
        <v>2</v>
      </c>
      <c r="AL6" s="135">
        <v>600</v>
      </c>
      <c r="AM6" s="135">
        <v>300</v>
      </c>
      <c r="AN6" s="135">
        <v>508</v>
      </c>
      <c r="AO6" s="135">
        <v>1</v>
      </c>
      <c r="AP6" s="135">
        <v>200</v>
      </c>
      <c r="AQ6" s="165">
        <v>200.53</v>
      </c>
      <c r="AR6" s="135">
        <v>134</v>
      </c>
      <c r="AS6" s="135">
        <v>1</v>
      </c>
      <c r="AT6" s="135">
        <v>300</v>
      </c>
      <c r="AU6" s="135" t="s">
        <v>145</v>
      </c>
      <c r="AV6" s="135">
        <v>3</v>
      </c>
      <c r="AW6" s="135" t="s">
        <v>145</v>
      </c>
      <c r="AX6" s="135" t="s">
        <v>145</v>
      </c>
      <c r="AY6" s="135" t="s">
        <v>145</v>
      </c>
      <c r="AZ6" s="459">
        <v>110.9</v>
      </c>
      <c r="BA6" s="459"/>
      <c r="BB6" s="460">
        <v>64</v>
      </c>
      <c r="BC6" s="460"/>
      <c r="BD6" s="109"/>
      <c r="BE6" s="109"/>
      <c r="BF6" s="109"/>
      <c r="BG6" s="109"/>
      <c r="BH6" s="109"/>
      <c r="BI6" s="109"/>
      <c r="BJ6" s="109"/>
      <c r="BK6" s="109"/>
      <c r="BL6" s="109"/>
      <c r="BM6" s="109"/>
    </row>
    <row r="7" spans="1:65" s="110" customFormat="1" ht="30" hidden="1" customHeight="1">
      <c r="A7" s="44" t="s">
        <v>75</v>
      </c>
      <c r="B7" s="135">
        <v>116433</v>
      </c>
      <c r="C7" s="136">
        <v>5453</v>
      </c>
      <c r="D7" s="135">
        <v>77014.2</v>
      </c>
      <c r="E7" s="135">
        <v>19937.5</v>
      </c>
      <c r="F7" s="135">
        <v>4367</v>
      </c>
      <c r="G7" s="135">
        <v>346</v>
      </c>
      <c r="H7" s="135">
        <v>35437</v>
      </c>
      <c r="I7" s="135">
        <v>8356</v>
      </c>
      <c r="J7" s="135">
        <v>6903</v>
      </c>
      <c r="K7" s="135">
        <v>2658</v>
      </c>
      <c r="L7" s="135">
        <v>8537.2000000000007</v>
      </c>
      <c r="M7" s="135">
        <v>2222</v>
      </c>
      <c r="N7" s="135">
        <v>100434</v>
      </c>
      <c r="O7" s="135">
        <v>2428</v>
      </c>
      <c r="P7" s="135">
        <v>28093</v>
      </c>
      <c r="Q7" s="135">
        <v>9329.5</v>
      </c>
      <c r="R7" s="44" t="s">
        <v>75</v>
      </c>
      <c r="S7" s="135">
        <v>1869</v>
      </c>
      <c r="T7" s="135">
        <v>6</v>
      </c>
      <c r="U7" s="135">
        <v>27</v>
      </c>
      <c r="V7" s="135" t="s">
        <v>145</v>
      </c>
      <c r="W7" s="135">
        <v>650</v>
      </c>
      <c r="X7" s="135">
        <v>4</v>
      </c>
      <c r="Y7" s="135">
        <v>280</v>
      </c>
      <c r="Z7" s="135" t="s">
        <v>145</v>
      </c>
      <c r="AA7" s="135">
        <v>1461</v>
      </c>
      <c r="AB7" s="135">
        <v>4</v>
      </c>
      <c r="AC7" s="135">
        <v>210</v>
      </c>
      <c r="AD7" s="135" t="s">
        <v>145</v>
      </c>
      <c r="AE7" s="135">
        <v>610</v>
      </c>
      <c r="AF7" s="135" t="s">
        <v>145</v>
      </c>
      <c r="AG7" s="135" t="s">
        <v>145</v>
      </c>
      <c r="AH7" s="135" t="s">
        <v>145</v>
      </c>
      <c r="AI7" s="44" t="s">
        <v>75</v>
      </c>
      <c r="AJ7" s="135">
        <v>83</v>
      </c>
      <c r="AK7" s="135" t="s">
        <v>145</v>
      </c>
      <c r="AL7" s="135" t="s">
        <v>145</v>
      </c>
      <c r="AM7" s="135" t="s">
        <v>145</v>
      </c>
      <c r="AN7" s="135">
        <v>6</v>
      </c>
      <c r="AO7" s="135">
        <v>6</v>
      </c>
      <c r="AP7" s="135">
        <v>4400</v>
      </c>
      <c r="AQ7" s="135" t="s">
        <v>145</v>
      </c>
      <c r="AR7" s="135">
        <v>48</v>
      </c>
      <c r="AS7" s="135" t="s">
        <v>145</v>
      </c>
      <c r="AT7" s="135" t="s">
        <v>145</v>
      </c>
      <c r="AU7" s="135" t="s">
        <v>145</v>
      </c>
      <c r="AV7" s="135">
        <v>2</v>
      </c>
      <c r="AW7" s="135">
        <v>1</v>
      </c>
      <c r="AX7" s="135">
        <v>30</v>
      </c>
      <c r="AY7" s="135">
        <v>30</v>
      </c>
      <c r="AZ7" s="459">
        <v>101</v>
      </c>
      <c r="BA7" s="459"/>
      <c r="BB7" s="460">
        <v>7</v>
      </c>
      <c r="BC7" s="460"/>
      <c r="BD7" s="109"/>
      <c r="BE7" s="109"/>
      <c r="BF7" s="109"/>
      <c r="BG7" s="109"/>
      <c r="BH7" s="109"/>
      <c r="BI7" s="109"/>
      <c r="BJ7" s="109"/>
      <c r="BK7" s="109"/>
      <c r="BL7" s="109"/>
      <c r="BM7" s="109"/>
    </row>
    <row r="8" spans="1:65" s="110" customFormat="1" ht="30" hidden="1" customHeight="1">
      <c r="A8" s="44" t="s">
        <v>76</v>
      </c>
      <c r="B8" s="135">
        <v>116498</v>
      </c>
      <c r="C8" s="136">
        <v>4523</v>
      </c>
      <c r="D8" s="135">
        <v>54072.2</v>
      </c>
      <c r="E8" s="135">
        <v>25388.440000000002</v>
      </c>
      <c r="F8" s="135">
        <v>4905</v>
      </c>
      <c r="G8" s="135">
        <v>314</v>
      </c>
      <c r="H8" s="135">
        <v>30274</v>
      </c>
      <c r="I8" s="135">
        <v>16260.43</v>
      </c>
      <c r="J8" s="135">
        <v>7389</v>
      </c>
      <c r="K8" s="135">
        <v>2633</v>
      </c>
      <c r="L8" s="135">
        <v>8222.7000000000007</v>
      </c>
      <c r="M8" s="135">
        <v>1898.6100000000001</v>
      </c>
      <c r="N8" s="135">
        <v>97914</v>
      </c>
      <c r="O8" s="135">
        <v>1550</v>
      </c>
      <c r="P8" s="135">
        <v>12999.5</v>
      </c>
      <c r="Q8" s="135">
        <v>6929.4</v>
      </c>
      <c r="R8" s="44" t="s">
        <v>76</v>
      </c>
      <c r="S8" s="135">
        <v>2187</v>
      </c>
      <c r="T8" s="135">
        <v>6</v>
      </c>
      <c r="U8" s="135">
        <v>39</v>
      </c>
      <c r="V8" s="135" t="s">
        <v>145</v>
      </c>
      <c r="W8" s="135">
        <v>853</v>
      </c>
      <c r="X8" s="135">
        <v>15</v>
      </c>
      <c r="Y8" s="135">
        <v>1060</v>
      </c>
      <c r="Z8" s="135" t="s">
        <v>145</v>
      </c>
      <c r="AA8" s="135">
        <v>1417</v>
      </c>
      <c r="AB8" s="135" t="s">
        <v>145</v>
      </c>
      <c r="AC8" s="135" t="s">
        <v>145</v>
      </c>
      <c r="AD8" s="135" t="s">
        <v>145</v>
      </c>
      <c r="AE8" s="135">
        <v>880</v>
      </c>
      <c r="AF8" s="135" t="s">
        <v>145</v>
      </c>
      <c r="AG8" s="135" t="s">
        <v>145</v>
      </c>
      <c r="AH8" s="135" t="s">
        <v>145</v>
      </c>
      <c r="AI8" s="44" t="s">
        <v>76</v>
      </c>
      <c r="AJ8" s="135">
        <v>69</v>
      </c>
      <c r="AK8" s="135">
        <v>4</v>
      </c>
      <c r="AL8" s="135">
        <v>1475</v>
      </c>
      <c r="AM8" s="135">
        <v>300</v>
      </c>
      <c r="AN8" s="135">
        <v>59</v>
      </c>
      <c r="AO8" s="135" t="s">
        <v>145</v>
      </c>
      <c r="AP8" s="135" t="s">
        <v>145</v>
      </c>
      <c r="AQ8" s="135" t="s">
        <v>145</v>
      </c>
      <c r="AR8" s="135">
        <v>813</v>
      </c>
      <c r="AS8" s="135" t="s">
        <v>145</v>
      </c>
      <c r="AT8" s="135" t="s">
        <v>145</v>
      </c>
      <c r="AU8" s="135" t="s">
        <v>145</v>
      </c>
      <c r="AV8" s="135">
        <v>12</v>
      </c>
      <c r="AW8" s="135">
        <v>1</v>
      </c>
      <c r="AX8" s="135">
        <v>2</v>
      </c>
      <c r="AY8" s="135" t="s">
        <v>145</v>
      </c>
      <c r="AZ8" s="459">
        <v>111</v>
      </c>
      <c r="BA8" s="459"/>
      <c r="BB8" s="460">
        <v>12</v>
      </c>
      <c r="BC8" s="460"/>
      <c r="BD8" s="109"/>
      <c r="BE8" s="109"/>
      <c r="BF8" s="109"/>
      <c r="BG8" s="109"/>
      <c r="BH8" s="109"/>
      <c r="BI8" s="109"/>
      <c r="BJ8" s="109"/>
      <c r="BK8" s="109"/>
      <c r="BL8" s="109"/>
      <c r="BM8" s="109"/>
    </row>
    <row r="9" spans="1:65" s="110" customFormat="1" ht="30" customHeight="1">
      <c r="A9" s="44" t="s">
        <v>77</v>
      </c>
      <c r="B9" s="135">
        <v>102844</v>
      </c>
      <c r="C9" s="136">
        <v>4879</v>
      </c>
      <c r="D9" s="135">
        <v>65212.83</v>
      </c>
      <c r="E9" s="135">
        <v>25601.29</v>
      </c>
      <c r="F9" s="135">
        <v>4655</v>
      </c>
      <c r="G9" s="135">
        <v>278</v>
      </c>
      <c r="H9" s="135">
        <v>25764</v>
      </c>
      <c r="I9" s="135">
        <v>8884.26</v>
      </c>
      <c r="J9" s="135">
        <v>11514</v>
      </c>
      <c r="K9" s="135">
        <v>2472</v>
      </c>
      <c r="L9" s="135">
        <v>17786.03</v>
      </c>
      <c r="M9" s="135">
        <v>3076.4</v>
      </c>
      <c r="N9" s="135">
        <v>76528</v>
      </c>
      <c r="O9" s="135">
        <v>1823</v>
      </c>
      <c r="P9" s="135">
        <v>16846</v>
      </c>
      <c r="Q9" s="135">
        <v>12574.029999999999</v>
      </c>
      <c r="R9" s="44" t="s">
        <v>77</v>
      </c>
      <c r="S9" s="135">
        <v>4036</v>
      </c>
      <c r="T9" s="135">
        <v>149</v>
      </c>
      <c r="U9" s="135">
        <v>461.4</v>
      </c>
      <c r="V9" s="135">
        <v>402</v>
      </c>
      <c r="W9" s="135">
        <v>838</v>
      </c>
      <c r="X9" s="135">
        <v>14</v>
      </c>
      <c r="Y9" s="135">
        <v>1138</v>
      </c>
      <c r="Z9" s="135">
        <v>120</v>
      </c>
      <c r="AA9" s="135">
        <v>2848</v>
      </c>
      <c r="AB9" s="135">
        <v>1</v>
      </c>
      <c r="AC9" s="135">
        <v>60</v>
      </c>
      <c r="AD9" s="135">
        <v>250</v>
      </c>
      <c r="AE9" s="135">
        <v>1016</v>
      </c>
      <c r="AF9" s="135" t="s">
        <v>145</v>
      </c>
      <c r="AG9" s="135" t="s">
        <v>145</v>
      </c>
      <c r="AH9" s="135" t="s">
        <v>145</v>
      </c>
      <c r="AI9" s="44" t="s">
        <v>77</v>
      </c>
      <c r="AJ9" s="135">
        <v>51</v>
      </c>
      <c r="AK9" s="135">
        <v>3</v>
      </c>
      <c r="AL9" s="135">
        <v>1200</v>
      </c>
      <c r="AM9" s="135" t="s">
        <v>145</v>
      </c>
      <c r="AN9" s="135">
        <v>80</v>
      </c>
      <c r="AO9" s="135">
        <v>4</v>
      </c>
      <c r="AP9" s="135">
        <v>1500</v>
      </c>
      <c r="AQ9" s="135">
        <v>200</v>
      </c>
      <c r="AR9" s="135">
        <v>887</v>
      </c>
      <c r="AS9" s="135">
        <v>1</v>
      </c>
      <c r="AT9" s="135">
        <v>300</v>
      </c>
      <c r="AU9" s="135" t="s">
        <v>145</v>
      </c>
      <c r="AV9" s="135">
        <v>391</v>
      </c>
      <c r="AW9" s="135">
        <v>134</v>
      </c>
      <c r="AX9" s="135">
        <v>157.4</v>
      </c>
      <c r="AY9" s="135">
        <v>94.6</v>
      </c>
      <c r="AZ9" s="459">
        <v>115</v>
      </c>
      <c r="BA9" s="459"/>
      <c r="BB9" s="460">
        <v>10</v>
      </c>
      <c r="BC9" s="460"/>
      <c r="BD9" s="109"/>
      <c r="BE9" s="109"/>
      <c r="BF9" s="109"/>
      <c r="BG9" s="109"/>
      <c r="BH9" s="109"/>
      <c r="BI9" s="109"/>
      <c r="BJ9" s="109"/>
      <c r="BK9" s="109"/>
      <c r="BL9" s="109"/>
      <c r="BM9" s="109"/>
    </row>
    <row r="10" spans="1:65" s="110" customFormat="1" ht="30" customHeight="1">
      <c r="A10" s="44" t="s">
        <v>116</v>
      </c>
      <c r="B10" s="135">
        <v>171722</v>
      </c>
      <c r="C10" s="136">
        <v>5716</v>
      </c>
      <c r="D10" s="135">
        <v>69642.789999999994</v>
      </c>
      <c r="E10" s="135">
        <v>36346.769999999997</v>
      </c>
      <c r="F10" s="135">
        <v>4521</v>
      </c>
      <c r="G10" s="135">
        <v>212</v>
      </c>
      <c r="H10" s="135">
        <v>16644</v>
      </c>
      <c r="I10" s="135">
        <v>16256.13</v>
      </c>
      <c r="J10" s="135">
        <v>15938</v>
      </c>
      <c r="K10" s="135">
        <v>4276</v>
      </c>
      <c r="L10" s="135">
        <v>34073.89</v>
      </c>
      <c r="M10" s="135">
        <v>4486.01</v>
      </c>
      <c r="N10" s="135">
        <v>143558</v>
      </c>
      <c r="O10" s="135">
        <v>1049</v>
      </c>
      <c r="P10" s="135">
        <v>12215.5</v>
      </c>
      <c r="Q10" s="135">
        <v>11332.33</v>
      </c>
      <c r="R10" s="44" t="s">
        <v>116</v>
      </c>
      <c r="S10" s="135">
        <v>3610</v>
      </c>
      <c r="T10" s="135">
        <v>108</v>
      </c>
      <c r="U10" s="135">
        <v>300</v>
      </c>
      <c r="V10" s="135">
        <v>192.9</v>
      </c>
      <c r="W10" s="135">
        <v>841</v>
      </c>
      <c r="X10" s="135">
        <v>24</v>
      </c>
      <c r="Y10" s="135">
        <v>2200</v>
      </c>
      <c r="Z10" s="135">
        <v>1520</v>
      </c>
      <c r="AA10" s="135">
        <v>1621</v>
      </c>
      <c r="AB10" s="135">
        <v>8</v>
      </c>
      <c r="AC10" s="135">
        <v>360</v>
      </c>
      <c r="AD10" s="135">
        <v>30</v>
      </c>
      <c r="AE10" s="135">
        <v>978</v>
      </c>
      <c r="AF10" s="135" t="s">
        <v>145</v>
      </c>
      <c r="AG10" s="135" t="s">
        <v>145</v>
      </c>
      <c r="AH10" s="135" t="s">
        <v>145</v>
      </c>
      <c r="AI10" s="44" t="s">
        <v>116</v>
      </c>
      <c r="AJ10" s="135">
        <v>59</v>
      </c>
      <c r="AK10" s="135">
        <v>2</v>
      </c>
      <c r="AL10" s="135">
        <v>600</v>
      </c>
      <c r="AM10" s="135">
        <v>600</v>
      </c>
      <c r="AN10" s="135">
        <v>94</v>
      </c>
      <c r="AO10" s="135">
        <v>6</v>
      </c>
      <c r="AP10" s="135">
        <v>1150</v>
      </c>
      <c r="AQ10" s="135">
        <v>200</v>
      </c>
      <c r="AR10" s="135">
        <v>488</v>
      </c>
      <c r="AS10" s="135" t="s">
        <v>145</v>
      </c>
      <c r="AT10" s="135" t="s">
        <v>145</v>
      </c>
      <c r="AU10" s="135" t="s">
        <v>145</v>
      </c>
      <c r="AV10" s="135">
        <v>14</v>
      </c>
      <c r="AW10" s="135">
        <v>31</v>
      </c>
      <c r="AX10" s="135">
        <v>2099.4</v>
      </c>
      <c r="AY10" s="135">
        <v>1729.4</v>
      </c>
      <c r="AZ10" s="459">
        <v>123</v>
      </c>
      <c r="BA10" s="459"/>
      <c r="BB10" s="460">
        <v>9</v>
      </c>
      <c r="BC10" s="460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</row>
    <row r="11" spans="1:65" s="110" customFormat="1" ht="30" customHeight="1">
      <c r="A11" s="44"/>
      <c r="B11" s="135"/>
      <c r="C11" s="136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44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44" ph="1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459"/>
      <c r="BA11" s="459"/>
      <c r="BB11" s="460"/>
      <c r="BC11" s="460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</row>
    <row r="12" spans="1:65" s="110" customFormat="1" ht="30" customHeight="1">
      <c r="A12" s="44" t="s">
        <v>117</v>
      </c>
      <c r="B12" s="135">
        <v>166693</v>
      </c>
      <c r="C12" s="136">
        <v>8322</v>
      </c>
      <c r="D12" s="135">
        <v>47547.65</v>
      </c>
      <c r="E12" s="135">
        <v>48781.91</v>
      </c>
      <c r="F12" s="135">
        <v>4237</v>
      </c>
      <c r="G12" s="135">
        <v>346</v>
      </c>
      <c r="H12" s="135">
        <v>18036</v>
      </c>
      <c r="I12" s="135">
        <v>21057.72</v>
      </c>
      <c r="J12" s="135">
        <v>17412</v>
      </c>
      <c r="K12" s="135">
        <v>5829</v>
      </c>
      <c r="L12" s="135">
        <v>9353.35</v>
      </c>
      <c r="M12" s="135">
        <v>7785.6</v>
      </c>
      <c r="N12" s="135">
        <v>137071</v>
      </c>
      <c r="O12" s="135">
        <v>1937</v>
      </c>
      <c r="P12" s="135">
        <v>13606</v>
      </c>
      <c r="Q12" s="135">
        <v>13175.27</v>
      </c>
      <c r="R12" s="44" t="s">
        <v>117</v>
      </c>
      <c r="S12" s="135">
        <v>4266</v>
      </c>
      <c r="T12" s="135">
        <v>141</v>
      </c>
      <c r="U12" s="135">
        <v>523.5</v>
      </c>
      <c r="V12" s="135">
        <v>482.71</v>
      </c>
      <c r="W12" s="135">
        <v>767</v>
      </c>
      <c r="X12" s="135">
        <v>49</v>
      </c>
      <c r="Y12" s="135">
        <v>3793.2</v>
      </c>
      <c r="Z12" s="135">
        <v>2969.2</v>
      </c>
      <c r="AA12" s="135">
        <v>1499</v>
      </c>
      <c r="AB12" s="135">
        <v>2</v>
      </c>
      <c r="AC12" s="135">
        <v>60</v>
      </c>
      <c r="AD12" s="135">
        <v>240</v>
      </c>
      <c r="AE12" s="135">
        <v>766</v>
      </c>
      <c r="AF12" s="135" t="s">
        <v>145</v>
      </c>
      <c r="AG12" s="135" t="s">
        <v>145</v>
      </c>
      <c r="AH12" s="135" t="s">
        <v>145</v>
      </c>
      <c r="AI12" s="44" t="s">
        <v>117</v>
      </c>
      <c r="AJ12" s="135">
        <v>71</v>
      </c>
      <c r="AK12" s="135">
        <v>1</v>
      </c>
      <c r="AL12" s="135">
        <v>300</v>
      </c>
      <c r="AM12" s="135">
        <v>900</v>
      </c>
      <c r="AN12" s="135">
        <v>111</v>
      </c>
      <c r="AO12" s="135">
        <v>10</v>
      </c>
      <c r="AP12" s="135">
        <v>1850</v>
      </c>
      <c r="AQ12" s="135">
        <v>1850</v>
      </c>
      <c r="AR12" s="135">
        <v>399</v>
      </c>
      <c r="AS12" s="135" t="s">
        <v>145</v>
      </c>
      <c r="AT12" s="135" t="s">
        <v>145</v>
      </c>
      <c r="AU12" s="135" t="s">
        <v>145</v>
      </c>
      <c r="AV12" s="135">
        <v>94</v>
      </c>
      <c r="AW12" s="135">
        <v>7</v>
      </c>
      <c r="AX12" s="135">
        <v>25.6</v>
      </c>
      <c r="AY12" s="135">
        <v>321.39999999999998</v>
      </c>
      <c r="AZ12" s="459">
        <v>120</v>
      </c>
      <c r="BA12" s="459"/>
      <c r="BB12" s="460">
        <v>14</v>
      </c>
      <c r="BC12" s="460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</row>
    <row r="13" spans="1:65" s="110" customFormat="1" ht="30" customHeight="1">
      <c r="A13" s="44" t="s">
        <v>182</v>
      </c>
      <c r="B13" s="135">
        <f>SUM(F13,J13,N13,S13,W13,AA13,AE13,AJ13,AN13,AR13,AV13)</f>
        <v>145913</v>
      </c>
      <c r="C13" s="135">
        <f>SUM(G13,K13,O13,T13,X13,AB13,AF13,AK13,AO13,AS13,AW13)</f>
        <v>7495</v>
      </c>
      <c r="D13" s="135">
        <f>SUM(H13,L13,P13,U13,Y13,AC13,AG13,AL13,AP13,AT13,AX13)</f>
        <v>192357.35</v>
      </c>
      <c r="E13" s="135">
        <f>SUM(I13,M13,Q13,V13,Z13,AD13,AH13,AM13,AQ13,AU13,AY13)</f>
        <v>50422.06</v>
      </c>
      <c r="F13" s="135">
        <v>5468</v>
      </c>
      <c r="G13" s="135">
        <v>220</v>
      </c>
      <c r="H13" s="135">
        <v>18103</v>
      </c>
      <c r="I13" s="135">
        <v>21002.63</v>
      </c>
      <c r="J13" s="135">
        <v>13672</v>
      </c>
      <c r="K13" s="135">
        <v>4662</v>
      </c>
      <c r="L13" s="135">
        <v>151934.95000000001</v>
      </c>
      <c r="M13" s="135">
        <v>9163.7099999999991</v>
      </c>
      <c r="N13" s="135">
        <v>117378</v>
      </c>
      <c r="O13" s="135">
        <v>2312</v>
      </c>
      <c r="P13" s="135">
        <v>16574</v>
      </c>
      <c r="Q13" s="135">
        <v>14096.38</v>
      </c>
      <c r="R13" s="44" t="s">
        <v>182</v>
      </c>
      <c r="S13" s="135">
        <v>4548</v>
      </c>
      <c r="T13" s="135">
        <v>246</v>
      </c>
      <c r="U13" s="135">
        <v>592.4</v>
      </c>
      <c r="V13" s="135">
        <v>564.74</v>
      </c>
      <c r="W13" s="135">
        <v>831</v>
      </c>
      <c r="X13" s="135">
        <v>28</v>
      </c>
      <c r="Y13" s="135">
        <v>2111.1999999999998</v>
      </c>
      <c r="Z13" s="135">
        <v>2995.2</v>
      </c>
      <c r="AA13" s="135">
        <v>2205</v>
      </c>
      <c r="AB13" s="135">
        <v>4</v>
      </c>
      <c r="AC13" s="135">
        <v>180</v>
      </c>
      <c r="AD13" s="135">
        <v>120</v>
      </c>
      <c r="AE13" s="135">
        <v>883</v>
      </c>
      <c r="AF13" s="135" t="s">
        <v>145</v>
      </c>
      <c r="AG13" s="135" t="s">
        <v>145</v>
      </c>
      <c r="AH13" s="135" t="s">
        <v>145</v>
      </c>
      <c r="AI13" s="44" t="s">
        <v>182</v>
      </c>
      <c r="AJ13" s="135">
        <v>108</v>
      </c>
      <c r="AK13" s="135">
        <v>4</v>
      </c>
      <c r="AL13" s="135">
        <v>1200</v>
      </c>
      <c r="AM13" s="135">
        <v>1200</v>
      </c>
      <c r="AN13" s="135">
        <v>139</v>
      </c>
      <c r="AO13" s="135">
        <v>7</v>
      </c>
      <c r="AP13" s="135">
        <v>1000</v>
      </c>
      <c r="AQ13" s="135">
        <v>1200</v>
      </c>
      <c r="AR13" s="135">
        <v>482</v>
      </c>
      <c r="AS13" s="135">
        <v>2</v>
      </c>
      <c r="AT13" s="135">
        <v>600</v>
      </c>
      <c r="AU13" s="135" t="s">
        <v>145</v>
      </c>
      <c r="AV13" s="135">
        <v>199</v>
      </c>
      <c r="AW13" s="135">
        <v>10</v>
      </c>
      <c r="AX13" s="135">
        <v>61.8</v>
      </c>
      <c r="AY13" s="135">
        <v>79.400000000000006</v>
      </c>
      <c r="AZ13" s="459">
        <v>116</v>
      </c>
      <c r="BA13" s="459"/>
      <c r="BB13" s="460">
        <v>14</v>
      </c>
      <c r="BC13" s="460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</row>
    <row r="14" spans="1:65" s="110" customFormat="1" ht="30" customHeight="1">
      <c r="A14" s="310" t="s">
        <v>321</v>
      </c>
      <c r="B14" s="309">
        <v>148592</v>
      </c>
      <c r="C14" s="309">
        <v>6670</v>
      </c>
      <c r="D14" s="309">
        <v>202667</v>
      </c>
      <c r="E14" s="309">
        <v>98120</v>
      </c>
      <c r="F14" s="309">
        <v>5326</v>
      </c>
      <c r="G14" s="309">
        <v>315</v>
      </c>
      <c r="H14" s="309">
        <v>20477</v>
      </c>
      <c r="I14" s="309">
        <v>20540</v>
      </c>
      <c r="J14" s="309">
        <v>13321</v>
      </c>
      <c r="K14" s="309">
        <v>3634</v>
      </c>
      <c r="L14" s="309">
        <v>151960</v>
      </c>
      <c r="M14" s="309">
        <v>50243</v>
      </c>
      <c r="N14" s="309">
        <v>120802</v>
      </c>
      <c r="O14" s="309">
        <v>2378</v>
      </c>
      <c r="P14" s="309">
        <v>22654</v>
      </c>
      <c r="Q14" s="309">
        <v>19939</v>
      </c>
      <c r="R14" s="310" t="s">
        <v>321</v>
      </c>
      <c r="S14" s="309">
        <v>4843</v>
      </c>
      <c r="T14" s="309">
        <v>255</v>
      </c>
      <c r="U14" s="309">
        <v>660</v>
      </c>
      <c r="V14" s="309">
        <v>657</v>
      </c>
      <c r="W14" s="309">
        <v>708</v>
      </c>
      <c r="X14" s="309">
        <v>34</v>
      </c>
      <c r="Y14" s="309">
        <v>2189</v>
      </c>
      <c r="Z14" s="309">
        <v>2269</v>
      </c>
      <c r="AA14" s="309">
        <v>1828</v>
      </c>
      <c r="AB14" s="309">
        <v>1</v>
      </c>
      <c r="AC14" s="309">
        <v>30</v>
      </c>
      <c r="AD14" s="309">
        <v>30</v>
      </c>
      <c r="AE14" s="309">
        <v>879</v>
      </c>
      <c r="AF14" s="309" t="s">
        <v>145</v>
      </c>
      <c r="AG14" s="309" t="s">
        <v>145</v>
      </c>
      <c r="AH14" s="309" t="s">
        <v>145</v>
      </c>
      <c r="AI14" s="310" t="s">
        <v>321</v>
      </c>
      <c r="AJ14" s="309">
        <v>110</v>
      </c>
      <c r="AK14" s="309">
        <v>5</v>
      </c>
      <c r="AL14" s="309">
        <v>1569</v>
      </c>
      <c r="AM14" s="309">
        <v>1494</v>
      </c>
      <c r="AN14" s="309">
        <v>70</v>
      </c>
      <c r="AO14" s="309">
        <v>5</v>
      </c>
      <c r="AP14" s="309">
        <v>2950</v>
      </c>
      <c r="AQ14" s="309">
        <v>2806</v>
      </c>
      <c r="AR14" s="309">
        <v>504</v>
      </c>
      <c r="AS14" s="309" t="s">
        <v>145</v>
      </c>
      <c r="AT14" s="309" t="s">
        <v>145</v>
      </c>
      <c r="AU14" s="309" t="s">
        <v>145</v>
      </c>
      <c r="AV14" s="309">
        <v>201</v>
      </c>
      <c r="AW14" s="309">
        <v>43</v>
      </c>
      <c r="AX14" s="309">
        <v>179</v>
      </c>
      <c r="AY14" s="309">
        <v>113</v>
      </c>
      <c r="AZ14" s="461">
        <v>122</v>
      </c>
      <c r="BA14" s="461"/>
      <c r="BB14" s="476">
        <v>14</v>
      </c>
      <c r="BC14" s="476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</row>
    <row r="15" spans="1:65" s="110" customFormat="1" ht="30" hidden="1" customHeight="1">
      <c r="A15" s="311"/>
      <c r="B15" s="312">
        <v>2826</v>
      </c>
      <c r="C15" s="312">
        <v>668</v>
      </c>
      <c r="D15" s="313">
        <v>4679.3</v>
      </c>
      <c r="E15" s="314">
        <v>3976.2</v>
      </c>
      <c r="F15" s="312">
        <v>74</v>
      </c>
      <c r="G15" s="312">
        <v>16</v>
      </c>
      <c r="H15" s="314">
        <v>1712</v>
      </c>
      <c r="I15" s="314">
        <v>1183.5</v>
      </c>
      <c r="J15" s="312">
        <v>749</v>
      </c>
      <c r="K15" s="312">
        <v>378</v>
      </c>
      <c r="L15" s="314">
        <v>610.4</v>
      </c>
      <c r="M15" s="314">
        <v>612.9</v>
      </c>
      <c r="N15" s="315">
        <v>751</v>
      </c>
      <c r="O15" s="312">
        <v>251</v>
      </c>
      <c r="P15" s="314">
        <v>1920.5</v>
      </c>
      <c r="Q15" s="314">
        <v>1900.48</v>
      </c>
      <c r="R15" s="311"/>
      <c r="S15" s="312">
        <v>386</v>
      </c>
      <c r="T15" s="312">
        <v>17</v>
      </c>
      <c r="U15" s="314">
        <v>49.2</v>
      </c>
      <c r="V15" s="314">
        <v>59.33</v>
      </c>
      <c r="W15" s="312">
        <v>73</v>
      </c>
      <c r="X15" s="312">
        <v>5</v>
      </c>
      <c r="Y15" s="314">
        <v>380</v>
      </c>
      <c r="Z15" s="314">
        <v>220</v>
      </c>
      <c r="AA15" s="312">
        <v>616</v>
      </c>
      <c r="AB15" s="309" t="s">
        <v>145</v>
      </c>
      <c r="AC15" s="309" t="s">
        <v>145</v>
      </c>
      <c r="AD15" s="309" t="s">
        <v>145</v>
      </c>
      <c r="AE15" s="312">
        <v>72</v>
      </c>
      <c r="AF15" s="309" t="s">
        <v>145</v>
      </c>
      <c r="AG15" s="309" t="s">
        <v>145</v>
      </c>
      <c r="AH15" s="309" t="s">
        <v>145</v>
      </c>
      <c r="AI15" s="310" t="s">
        <v>234</v>
      </c>
      <c r="AJ15" s="316">
        <v>4</v>
      </c>
      <c r="AK15" s="309" t="s">
        <v>145</v>
      </c>
      <c r="AL15" s="309" t="s">
        <v>145</v>
      </c>
      <c r="AM15" s="309" t="s">
        <v>145</v>
      </c>
      <c r="AN15" s="309" t="s">
        <v>145</v>
      </c>
      <c r="AO15" s="309" t="s">
        <v>145</v>
      </c>
      <c r="AP15" s="309" t="s">
        <v>145</v>
      </c>
      <c r="AQ15" s="309" t="s">
        <v>145</v>
      </c>
      <c r="AR15" s="312">
        <v>100</v>
      </c>
      <c r="AS15" s="309" t="s">
        <v>145</v>
      </c>
      <c r="AT15" s="309" t="s">
        <v>145</v>
      </c>
      <c r="AU15" s="309" t="s">
        <v>145</v>
      </c>
      <c r="AV15" s="312">
        <v>1</v>
      </c>
      <c r="AW15" s="312">
        <v>1</v>
      </c>
      <c r="AX15" s="314">
        <v>7.2</v>
      </c>
      <c r="AY15" s="309" t="s">
        <v>145</v>
      </c>
      <c r="AZ15" s="462"/>
      <c r="BA15" s="462"/>
      <c r="BB15" s="462"/>
      <c r="BC15" s="462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</row>
    <row r="16" spans="1:65" s="110" customFormat="1" ht="30" hidden="1" customHeight="1">
      <c r="A16" s="311"/>
      <c r="B16" s="312">
        <v>9699</v>
      </c>
      <c r="C16" s="312">
        <v>493</v>
      </c>
      <c r="D16" s="313">
        <v>3392</v>
      </c>
      <c r="E16" s="314">
        <v>13247.14</v>
      </c>
      <c r="F16" s="312">
        <v>109</v>
      </c>
      <c r="G16" s="312">
        <v>12</v>
      </c>
      <c r="H16" s="314">
        <v>1022</v>
      </c>
      <c r="I16" s="314">
        <v>1675.93</v>
      </c>
      <c r="J16" s="312">
        <v>735</v>
      </c>
      <c r="K16" s="312">
        <v>359</v>
      </c>
      <c r="L16" s="314">
        <v>528</v>
      </c>
      <c r="M16" s="314">
        <v>9227.17</v>
      </c>
      <c r="N16" s="315">
        <v>8018</v>
      </c>
      <c r="O16" s="312">
        <v>116</v>
      </c>
      <c r="P16" s="314">
        <v>1271</v>
      </c>
      <c r="Q16" s="314">
        <v>1785.44</v>
      </c>
      <c r="R16" s="311"/>
      <c r="S16" s="312">
        <v>362</v>
      </c>
      <c r="T16" s="312">
        <v>2</v>
      </c>
      <c r="U16" s="314">
        <v>6</v>
      </c>
      <c r="V16" s="314">
        <v>3.6</v>
      </c>
      <c r="W16" s="312">
        <v>69</v>
      </c>
      <c r="X16" s="312">
        <v>1</v>
      </c>
      <c r="Y16" s="314">
        <v>60</v>
      </c>
      <c r="Z16" s="314">
        <v>220</v>
      </c>
      <c r="AA16" s="312">
        <v>304</v>
      </c>
      <c r="AB16" s="309" t="s">
        <v>145</v>
      </c>
      <c r="AC16" s="309" t="s">
        <v>145</v>
      </c>
      <c r="AD16" s="314">
        <v>30</v>
      </c>
      <c r="AE16" s="312">
        <v>72</v>
      </c>
      <c r="AF16" s="309" t="s">
        <v>145</v>
      </c>
      <c r="AG16" s="309" t="s">
        <v>145</v>
      </c>
      <c r="AH16" s="309" t="s">
        <v>145</v>
      </c>
      <c r="AI16" s="310" t="s">
        <v>235</v>
      </c>
      <c r="AJ16" s="316">
        <v>5</v>
      </c>
      <c r="AK16" s="312">
        <v>1</v>
      </c>
      <c r="AL16" s="314">
        <v>300</v>
      </c>
      <c r="AM16" s="314">
        <v>300</v>
      </c>
      <c r="AN16" s="309" t="s">
        <v>145</v>
      </c>
      <c r="AO16" s="312">
        <v>1</v>
      </c>
      <c r="AP16" s="314">
        <v>200</v>
      </c>
      <c r="AQ16" s="309" t="s">
        <v>145</v>
      </c>
      <c r="AR16" s="312">
        <v>25</v>
      </c>
      <c r="AS16" s="309" t="s">
        <v>145</v>
      </c>
      <c r="AT16" s="309" t="s">
        <v>145</v>
      </c>
      <c r="AU16" s="309" t="s">
        <v>145</v>
      </c>
      <c r="AV16" s="309" t="s">
        <v>145</v>
      </c>
      <c r="AW16" s="312">
        <v>1</v>
      </c>
      <c r="AX16" s="314">
        <v>5</v>
      </c>
      <c r="AY16" s="314">
        <v>5</v>
      </c>
      <c r="AZ16" s="462"/>
      <c r="BA16" s="462"/>
      <c r="BB16" s="462"/>
      <c r="BC16" s="462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</row>
    <row r="17" spans="1:65" s="110" customFormat="1" ht="30" hidden="1" customHeight="1">
      <c r="A17" s="311"/>
      <c r="B17" s="312">
        <v>10387</v>
      </c>
      <c r="C17" s="312">
        <v>532</v>
      </c>
      <c r="D17" s="313">
        <v>145289.82</v>
      </c>
      <c r="E17" s="314">
        <v>3800.51</v>
      </c>
      <c r="F17" s="312">
        <v>422</v>
      </c>
      <c r="G17" s="312">
        <v>16</v>
      </c>
      <c r="H17" s="314">
        <v>982</v>
      </c>
      <c r="I17" s="314">
        <v>1442.55</v>
      </c>
      <c r="J17" s="312">
        <v>931</v>
      </c>
      <c r="K17" s="312">
        <v>372</v>
      </c>
      <c r="L17" s="314">
        <v>142987.72</v>
      </c>
      <c r="M17" s="314">
        <v>569.6</v>
      </c>
      <c r="N17" s="315">
        <v>8277</v>
      </c>
      <c r="O17" s="312">
        <v>127</v>
      </c>
      <c r="P17" s="314">
        <v>709</v>
      </c>
      <c r="Q17" s="314">
        <v>1412.46</v>
      </c>
      <c r="R17" s="311"/>
      <c r="S17" s="312">
        <v>491</v>
      </c>
      <c r="T17" s="312">
        <v>12</v>
      </c>
      <c r="U17" s="314">
        <v>33.9</v>
      </c>
      <c r="V17" s="314">
        <v>15.9</v>
      </c>
      <c r="W17" s="312">
        <v>64</v>
      </c>
      <c r="X17" s="312">
        <v>2</v>
      </c>
      <c r="Y17" s="314">
        <v>120</v>
      </c>
      <c r="Z17" s="314">
        <v>160</v>
      </c>
      <c r="AA17" s="312">
        <v>84</v>
      </c>
      <c r="AB17" s="309" t="s">
        <v>145</v>
      </c>
      <c r="AC17" s="309" t="s">
        <v>145</v>
      </c>
      <c r="AD17" s="309" t="s">
        <v>145</v>
      </c>
      <c r="AE17" s="312">
        <v>72</v>
      </c>
      <c r="AF17" s="309" t="s">
        <v>145</v>
      </c>
      <c r="AG17" s="309" t="s">
        <v>145</v>
      </c>
      <c r="AH17" s="309" t="s">
        <v>145</v>
      </c>
      <c r="AI17" s="310" t="s">
        <v>236</v>
      </c>
      <c r="AJ17" s="316">
        <v>15</v>
      </c>
      <c r="AK17" s="312">
        <v>1</v>
      </c>
      <c r="AL17" s="314">
        <v>300</v>
      </c>
      <c r="AM17" s="309" t="s">
        <v>145</v>
      </c>
      <c r="AN17" s="312">
        <v>3</v>
      </c>
      <c r="AO17" s="312">
        <v>1</v>
      </c>
      <c r="AP17" s="314">
        <v>150</v>
      </c>
      <c r="AQ17" s="314">
        <v>200</v>
      </c>
      <c r="AR17" s="312">
        <v>28</v>
      </c>
      <c r="AS17" s="309" t="s">
        <v>145</v>
      </c>
      <c r="AT17" s="309" t="s">
        <v>145</v>
      </c>
      <c r="AU17" s="309" t="s">
        <v>145</v>
      </c>
      <c r="AV17" s="309" t="s">
        <v>145</v>
      </c>
      <c r="AW17" s="312">
        <v>1</v>
      </c>
      <c r="AX17" s="314">
        <v>7.2</v>
      </c>
      <c r="AY17" s="309" t="s">
        <v>145</v>
      </c>
      <c r="AZ17" s="462"/>
      <c r="BA17" s="462"/>
      <c r="BB17" s="462"/>
      <c r="BC17" s="462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</row>
    <row r="18" spans="1:65" s="110" customFormat="1" ht="30" hidden="1" customHeight="1">
      <c r="A18" s="311"/>
      <c r="B18" s="312">
        <v>15421</v>
      </c>
      <c r="C18" s="312">
        <v>707</v>
      </c>
      <c r="D18" s="313">
        <v>5776.2</v>
      </c>
      <c r="E18" s="314">
        <v>10824.41</v>
      </c>
      <c r="F18" s="312">
        <v>478</v>
      </c>
      <c r="G18" s="312">
        <v>32</v>
      </c>
      <c r="H18" s="314">
        <v>2514</v>
      </c>
      <c r="I18" s="314">
        <v>751.75</v>
      </c>
      <c r="J18" s="312">
        <v>829</v>
      </c>
      <c r="K18" s="312">
        <v>463</v>
      </c>
      <c r="L18" s="314">
        <v>1136.4000000000001</v>
      </c>
      <c r="M18" s="314">
        <v>9239.7000000000007</v>
      </c>
      <c r="N18" s="315">
        <v>13392</v>
      </c>
      <c r="O18" s="312">
        <v>195</v>
      </c>
      <c r="P18" s="314">
        <v>1925</v>
      </c>
      <c r="Q18" s="314">
        <v>753.15</v>
      </c>
      <c r="R18" s="311"/>
      <c r="S18" s="312">
        <v>445</v>
      </c>
      <c r="T18" s="312">
        <v>15</v>
      </c>
      <c r="U18" s="314">
        <v>40.799999999999997</v>
      </c>
      <c r="V18" s="314">
        <v>19.8</v>
      </c>
      <c r="W18" s="312">
        <v>37</v>
      </c>
      <c r="X18" s="312">
        <v>2</v>
      </c>
      <c r="Y18" s="314">
        <v>160</v>
      </c>
      <c r="Z18" s="314">
        <v>60</v>
      </c>
      <c r="AA18" s="312">
        <v>92</v>
      </c>
      <c r="AB18" s="309" t="s">
        <v>145</v>
      </c>
      <c r="AC18" s="309" t="s">
        <v>145</v>
      </c>
      <c r="AD18" s="309" t="s">
        <v>145</v>
      </c>
      <c r="AE18" s="312">
        <v>73</v>
      </c>
      <c r="AF18" s="309" t="s">
        <v>145</v>
      </c>
      <c r="AG18" s="309" t="s">
        <v>145</v>
      </c>
      <c r="AH18" s="309" t="s">
        <v>145</v>
      </c>
      <c r="AI18" s="310" t="s">
        <v>237</v>
      </c>
      <c r="AJ18" s="316">
        <v>13</v>
      </c>
      <c r="AK18" s="309" t="s">
        <v>145</v>
      </c>
      <c r="AL18" s="309" t="s">
        <v>145</v>
      </c>
      <c r="AM18" s="309" t="s">
        <v>145</v>
      </c>
      <c r="AN18" s="312">
        <v>4</v>
      </c>
      <c r="AO18" s="309" t="s">
        <v>145</v>
      </c>
      <c r="AP18" s="309" t="s">
        <v>145</v>
      </c>
      <c r="AQ18" s="309" t="s">
        <v>145</v>
      </c>
      <c r="AR18" s="312">
        <v>55</v>
      </c>
      <c r="AS18" s="309" t="s">
        <v>145</v>
      </c>
      <c r="AT18" s="309" t="s">
        <v>145</v>
      </c>
      <c r="AU18" s="309" t="s">
        <v>145</v>
      </c>
      <c r="AV18" s="312">
        <v>3</v>
      </c>
      <c r="AW18" s="309" t="s">
        <v>145</v>
      </c>
      <c r="AX18" s="309" t="s">
        <v>145</v>
      </c>
      <c r="AY18" s="309" t="s">
        <v>145</v>
      </c>
      <c r="AZ18" s="462"/>
      <c r="BA18" s="462"/>
      <c r="BB18" s="462"/>
      <c r="BC18" s="462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</row>
    <row r="19" spans="1:65" s="110" customFormat="1" ht="30" hidden="1" customHeight="1">
      <c r="A19" s="311"/>
      <c r="B19" s="312">
        <v>16515</v>
      </c>
      <c r="C19" s="312">
        <v>643</v>
      </c>
      <c r="D19" s="313">
        <v>7540.2</v>
      </c>
      <c r="E19" s="314">
        <v>4422.6899999999996</v>
      </c>
      <c r="F19" s="312">
        <v>445</v>
      </c>
      <c r="G19" s="312">
        <v>43</v>
      </c>
      <c r="H19" s="314">
        <v>2488</v>
      </c>
      <c r="I19" s="314">
        <v>1900</v>
      </c>
      <c r="J19" s="312">
        <v>861</v>
      </c>
      <c r="K19" s="312">
        <v>393</v>
      </c>
      <c r="L19" s="314">
        <v>887.4</v>
      </c>
      <c r="M19" s="314">
        <v>732.13</v>
      </c>
      <c r="N19" s="315">
        <v>14642</v>
      </c>
      <c r="O19" s="312">
        <v>168</v>
      </c>
      <c r="P19" s="314">
        <v>2621</v>
      </c>
      <c r="Q19" s="314">
        <v>1660.21</v>
      </c>
      <c r="R19" s="311"/>
      <c r="S19" s="312">
        <v>402</v>
      </c>
      <c r="T19" s="312">
        <v>30</v>
      </c>
      <c r="U19" s="314">
        <v>85.8</v>
      </c>
      <c r="V19" s="314">
        <v>40.5</v>
      </c>
      <c r="W19" s="312">
        <v>21</v>
      </c>
      <c r="X19" s="312">
        <v>8</v>
      </c>
      <c r="Y19" s="314">
        <v>458</v>
      </c>
      <c r="Z19" s="314">
        <v>60</v>
      </c>
      <c r="AA19" s="312">
        <v>8</v>
      </c>
      <c r="AB19" s="309" t="s">
        <v>145</v>
      </c>
      <c r="AC19" s="309" t="s">
        <v>145</v>
      </c>
      <c r="AD19" s="309" t="s">
        <v>145</v>
      </c>
      <c r="AE19" s="312">
        <v>67</v>
      </c>
      <c r="AF19" s="309" t="s">
        <v>145</v>
      </c>
      <c r="AG19" s="309" t="s">
        <v>145</v>
      </c>
      <c r="AH19" s="309" t="s">
        <v>145</v>
      </c>
      <c r="AI19" s="310" t="s">
        <v>238</v>
      </c>
      <c r="AJ19" s="316">
        <v>10</v>
      </c>
      <c r="AK19" s="309" t="s">
        <v>145</v>
      </c>
      <c r="AL19" s="309" t="s">
        <v>145</v>
      </c>
      <c r="AM19" s="314">
        <v>25</v>
      </c>
      <c r="AN19" s="312">
        <v>3</v>
      </c>
      <c r="AO19" s="312">
        <v>1</v>
      </c>
      <c r="AP19" s="314">
        <v>1000</v>
      </c>
      <c r="AQ19" s="309" t="s">
        <v>145</v>
      </c>
      <c r="AR19" s="312">
        <v>53</v>
      </c>
      <c r="AS19" s="309" t="s">
        <v>145</v>
      </c>
      <c r="AT19" s="309" t="s">
        <v>145</v>
      </c>
      <c r="AU19" s="309" t="s">
        <v>145</v>
      </c>
      <c r="AV19" s="312">
        <v>3</v>
      </c>
      <c r="AW19" s="309" t="s">
        <v>145</v>
      </c>
      <c r="AX19" s="309" t="s">
        <v>145</v>
      </c>
      <c r="AY19" s="314">
        <v>4.8600000000000003</v>
      </c>
      <c r="AZ19" s="462"/>
      <c r="BA19" s="462"/>
      <c r="BB19" s="462"/>
      <c r="BC19" s="462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</row>
    <row r="20" spans="1:65" s="110" customFormat="1" ht="30" hidden="1" customHeight="1">
      <c r="A20" s="311"/>
      <c r="B20" s="312">
        <v>11190</v>
      </c>
      <c r="C20" s="312">
        <v>485</v>
      </c>
      <c r="D20" s="313">
        <v>5689.6</v>
      </c>
      <c r="E20" s="314">
        <v>6618.96</v>
      </c>
      <c r="F20" s="312">
        <v>363</v>
      </c>
      <c r="G20" s="312">
        <v>33</v>
      </c>
      <c r="H20" s="314">
        <v>2426</v>
      </c>
      <c r="I20" s="314">
        <v>2954.83</v>
      </c>
      <c r="J20" s="312">
        <v>879</v>
      </c>
      <c r="K20" s="312">
        <v>230</v>
      </c>
      <c r="L20" s="314">
        <v>908.4</v>
      </c>
      <c r="M20" s="314">
        <v>835.97</v>
      </c>
      <c r="N20" s="315">
        <v>9456</v>
      </c>
      <c r="O20" s="312">
        <v>128</v>
      </c>
      <c r="P20" s="314">
        <v>1683.5</v>
      </c>
      <c r="Q20" s="314">
        <v>2257.66</v>
      </c>
      <c r="R20" s="311"/>
      <c r="S20" s="312">
        <v>332</v>
      </c>
      <c r="T20" s="312">
        <v>84</v>
      </c>
      <c r="U20" s="314">
        <v>200.1</v>
      </c>
      <c r="V20" s="314">
        <v>77.7</v>
      </c>
      <c r="W20" s="312">
        <v>38</v>
      </c>
      <c r="X20" s="312">
        <v>7</v>
      </c>
      <c r="Y20" s="314">
        <v>460</v>
      </c>
      <c r="Z20" s="314">
        <v>463</v>
      </c>
      <c r="AA20" s="312">
        <v>2</v>
      </c>
      <c r="AB20" s="309" t="s">
        <v>145</v>
      </c>
      <c r="AC20" s="309" t="s">
        <v>145</v>
      </c>
      <c r="AD20" s="309" t="s">
        <v>145</v>
      </c>
      <c r="AE20" s="312">
        <v>77</v>
      </c>
      <c r="AF20" s="309" t="s">
        <v>145</v>
      </c>
      <c r="AG20" s="309" t="s">
        <v>145</v>
      </c>
      <c r="AH20" s="309" t="s">
        <v>145</v>
      </c>
      <c r="AI20" s="310" t="s">
        <v>239</v>
      </c>
      <c r="AJ20" s="316">
        <v>11</v>
      </c>
      <c r="AK20" s="309" t="s">
        <v>145</v>
      </c>
      <c r="AL20" s="309" t="s">
        <v>145</v>
      </c>
      <c r="AM20" s="314">
        <v>25</v>
      </c>
      <c r="AN20" s="309" t="s">
        <v>145</v>
      </c>
      <c r="AO20" s="309" t="s">
        <v>145</v>
      </c>
      <c r="AP20" s="309" t="s">
        <v>145</v>
      </c>
      <c r="AQ20" s="309" t="s">
        <v>145</v>
      </c>
      <c r="AR20" s="312">
        <v>13</v>
      </c>
      <c r="AS20" s="309" t="s">
        <v>145</v>
      </c>
      <c r="AT20" s="309" t="s">
        <v>145</v>
      </c>
      <c r="AU20" s="309" t="s">
        <v>145</v>
      </c>
      <c r="AV20" s="312">
        <v>19</v>
      </c>
      <c r="AW20" s="312">
        <v>3</v>
      </c>
      <c r="AX20" s="314">
        <v>11.6</v>
      </c>
      <c r="AY20" s="314">
        <v>4.8</v>
      </c>
      <c r="AZ20" s="462"/>
      <c r="BA20" s="462"/>
      <c r="BB20" s="462"/>
      <c r="BC20" s="462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</row>
    <row r="21" spans="1:65" s="110" customFormat="1" ht="30" hidden="1" customHeight="1">
      <c r="A21" s="311"/>
      <c r="B21" s="312">
        <v>13508</v>
      </c>
      <c r="C21" s="312">
        <v>594</v>
      </c>
      <c r="D21" s="313">
        <v>5365.12</v>
      </c>
      <c r="E21" s="314">
        <v>20767.36</v>
      </c>
      <c r="F21" s="312">
        <v>520</v>
      </c>
      <c r="G21" s="312">
        <v>30</v>
      </c>
      <c r="H21" s="314">
        <v>2165</v>
      </c>
      <c r="I21" s="314">
        <v>1753.33</v>
      </c>
      <c r="J21" s="312">
        <v>1007</v>
      </c>
      <c r="K21" s="312">
        <v>247</v>
      </c>
      <c r="L21" s="314">
        <v>922.95</v>
      </c>
      <c r="M21" s="314">
        <v>15628.69</v>
      </c>
      <c r="N21" s="315">
        <v>11505</v>
      </c>
      <c r="O21" s="312">
        <v>275</v>
      </c>
      <c r="P21" s="314">
        <v>1865.5</v>
      </c>
      <c r="Q21" s="314">
        <v>1699.27</v>
      </c>
      <c r="R21" s="311"/>
      <c r="S21" s="312">
        <v>314</v>
      </c>
      <c r="T21" s="312">
        <v>33</v>
      </c>
      <c r="U21" s="314">
        <v>70.2</v>
      </c>
      <c r="V21" s="314">
        <v>145.80000000000001</v>
      </c>
      <c r="W21" s="312">
        <v>43</v>
      </c>
      <c r="X21" s="312">
        <v>6</v>
      </c>
      <c r="Y21" s="314">
        <v>330.67</v>
      </c>
      <c r="Z21" s="314">
        <v>503.67</v>
      </c>
      <c r="AA21" s="312">
        <v>4</v>
      </c>
      <c r="AB21" s="309" t="s">
        <v>145</v>
      </c>
      <c r="AC21" s="309" t="s">
        <v>145</v>
      </c>
      <c r="AD21" s="309" t="s">
        <v>145</v>
      </c>
      <c r="AE21" s="312">
        <v>72</v>
      </c>
      <c r="AF21" s="309" t="s">
        <v>145</v>
      </c>
      <c r="AG21" s="309" t="s">
        <v>145</v>
      </c>
      <c r="AH21" s="309" t="s">
        <v>145</v>
      </c>
      <c r="AI21" s="310" t="s">
        <v>240</v>
      </c>
      <c r="AJ21" s="316">
        <v>5</v>
      </c>
      <c r="AK21" s="309" t="s">
        <v>145</v>
      </c>
      <c r="AL21" s="309" t="s">
        <v>145</v>
      </c>
      <c r="AM21" s="314">
        <v>25</v>
      </c>
      <c r="AN21" s="312">
        <v>2</v>
      </c>
      <c r="AO21" s="309" t="s">
        <v>145</v>
      </c>
      <c r="AP21" s="309" t="s">
        <v>145</v>
      </c>
      <c r="AQ21" s="314">
        <v>1000</v>
      </c>
      <c r="AR21" s="312">
        <v>22</v>
      </c>
      <c r="AS21" s="309" t="s">
        <v>145</v>
      </c>
      <c r="AT21" s="309" t="s">
        <v>145</v>
      </c>
      <c r="AU21" s="309" t="s">
        <v>145</v>
      </c>
      <c r="AV21" s="312">
        <v>14</v>
      </c>
      <c r="AW21" s="312">
        <v>3</v>
      </c>
      <c r="AX21" s="314">
        <v>10.8</v>
      </c>
      <c r="AY21" s="314">
        <v>11.6</v>
      </c>
      <c r="AZ21" s="462"/>
      <c r="BA21" s="462"/>
      <c r="BB21" s="462"/>
      <c r="BC21" s="462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</row>
    <row r="22" spans="1:65" s="110" customFormat="1" ht="30" hidden="1" customHeight="1">
      <c r="A22" s="311"/>
      <c r="B22" s="312">
        <v>14091</v>
      </c>
      <c r="C22" s="312">
        <v>501</v>
      </c>
      <c r="D22" s="313">
        <v>5298.8</v>
      </c>
      <c r="E22" s="314">
        <v>10861.19</v>
      </c>
      <c r="F22" s="312">
        <v>430</v>
      </c>
      <c r="G22" s="312">
        <v>20</v>
      </c>
      <c r="H22" s="314">
        <v>1254</v>
      </c>
      <c r="I22" s="314">
        <v>1951.33</v>
      </c>
      <c r="J22" s="312">
        <v>977</v>
      </c>
      <c r="K22" s="312">
        <v>249</v>
      </c>
      <c r="L22" s="314">
        <v>942</v>
      </c>
      <c r="M22" s="314">
        <v>6577.35</v>
      </c>
      <c r="N22" s="315">
        <v>12199</v>
      </c>
      <c r="O22" s="312">
        <v>218</v>
      </c>
      <c r="P22" s="314">
        <v>2408</v>
      </c>
      <c r="Q22" s="314">
        <v>1822</v>
      </c>
      <c r="R22" s="311"/>
      <c r="S22" s="312">
        <v>285</v>
      </c>
      <c r="T22" s="312">
        <v>12</v>
      </c>
      <c r="U22" s="314">
        <v>34.799999999999997</v>
      </c>
      <c r="V22" s="314">
        <v>76.5</v>
      </c>
      <c r="W22" s="312">
        <v>52</v>
      </c>
      <c r="X22" s="312">
        <v>1</v>
      </c>
      <c r="Y22" s="314">
        <v>60</v>
      </c>
      <c r="Z22" s="314">
        <v>409</v>
      </c>
      <c r="AA22" s="312">
        <v>5</v>
      </c>
      <c r="AB22" s="309" t="s">
        <v>145</v>
      </c>
      <c r="AC22" s="309" t="s">
        <v>145</v>
      </c>
      <c r="AD22" s="309" t="s">
        <v>145</v>
      </c>
      <c r="AE22" s="312">
        <v>72</v>
      </c>
      <c r="AF22" s="309" t="s">
        <v>145</v>
      </c>
      <c r="AG22" s="309" t="s">
        <v>145</v>
      </c>
      <c r="AH22" s="309" t="s">
        <v>145</v>
      </c>
      <c r="AI22" s="310" t="s">
        <v>241</v>
      </c>
      <c r="AJ22" s="316">
        <v>15</v>
      </c>
      <c r="AK22" s="309" t="s">
        <v>145</v>
      </c>
      <c r="AL22" s="309" t="s">
        <v>145</v>
      </c>
      <c r="AM22" s="314">
        <v>25</v>
      </c>
      <c r="AN22" s="312">
        <v>4</v>
      </c>
      <c r="AO22" s="312">
        <v>1</v>
      </c>
      <c r="AP22" s="314">
        <v>600</v>
      </c>
      <c r="AQ22" s="309" t="s">
        <v>145</v>
      </c>
      <c r="AR22" s="312">
        <v>45</v>
      </c>
      <c r="AS22" s="309" t="s">
        <v>145</v>
      </c>
      <c r="AT22" s="309" t="s">
        <v>145</v>
      </c>
      <c r="AU22" s="309" t="s">
        <v>145</v>
      </c>
      <c r="AV22" s="312">
        <v>7</v>
      </c>
      <c r="AW22" s="309" t="s">
        <v>145</v>
      </c>
      <c r="AX22" s="309" t="s">
        <v>145</v>
      </c>
      <c r="AY22" s="309" t="s">
        <v>145</v>
      </c>
      <c r="AZ22" s="462"/>
      <c r="BA22" s="462"/>
      <c r="BB22" s="462"/>
      <c r="BC22" s="462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</row>
    <row r="23" spans="1:65" s="110" customFormat="1" ht="30" hidden="1" customHeight="1">
      <c r="A23" s="311"/>
      <c r="B23" s="312">
        <v>12622</v>
      </c>
      <c r="C23" s="312">
        <v>451</v>
      </c>
      <c r="D23" s="313">
        <v>4503.3</v>
      </c>
      <c r="E23" s="314">
        <v>3483.09</v>
      </c>
      <c r="F23" s="312">
        <v>410</v>
      </c>
      <c r="G23" s="312">
        <v>28</v>
      </c>
      <c r="H23" s="314">
        <v>1792</v>
      </c>
      <c r="I23" s="314">
        <v>1311.9</v>
      </c>
      <c r="J23" s="312">
        <v>912</v>
      </c>
      <c r="K23" s="312">
        <v>219</v>
      </c>
      <c r="L23" s="314">
        <v>702</v>
      </c>
      <c r="M23" s="314">
        <v>1112.25</v>
      </c>
      <c r="N23" s="315">
        <v>10784</v>
      </c>
      <c r="O23" s="312">
        <v>181</v>
      </c>
      <c r="P23" s="314">
        <v>1855</v>
      </c>
      <c r="Q23" s="314">
        <v>899.04</v>
      </c>
      <c r="R23" s="311"/>
      <c r="S23" s="312">
        <v>341</v>
      </c>
      <c r="T23" s="312">
        <v>22</v>
      </c>
      <c r="U23" s="314">
        <v>54.3</v>
      </c>
      <c r="V23" s="314">
        <v>60.3</v>
      </c>
      <c r="W23" s="312">
        <v>39</v>
      </c>
      <c r="X23" s="312">
        <v>1</v>
      </c>
      <c r="Y23" s="314">
        <v>100</v>
      </c>
      <c r="Z23" s="314">
        <v>71</v>
      </c>
      <c r="AA23" s="312">
        <v>13</v>
      </c>
      <c r="AB23" s="309" t="s">
        <v>145</v>
      </c>
      <c r="AC23" s="309" t="s">
        <v>145</v>
      </c>
      <c r="AD23" s="309" t="s">
        <v>145</v>
      </c>
      <c r="AE23" s="312">
        <v>75</v>
      </c>
      <c r="AF23" s="309" t="s">
        <v>145</v>
      </c>
      <c r="AG23" s="309" t="s">
        <v>145</v>
      </c>
      <c r="AH23" s="309" t="s">
        <v>145</v>
      </c>
      <c r="AI23" s="310" t="s">
        <v>242</v>
      </c>
      <c r="AJ23" s="316">
        <v>10</v>
      </c>
      <c r="AK23" s="309" t="s">
        <v>145</v>
      </c>
      <c r="AL23" s="309" t="s">
        <v>145</v>
      </c>
      <c r="AM23" s="314">
        <v>25</v>
      </c>
      <c r="AN23" s="312">
        <v>4</v>
      </c>
      <c r="AO23" s="309" t="s">
        <v>145</v>
      </c>
      <c r="AP23" s="309" t="s">
        <v>145</v>
      </c>
      <c r="AQ23" s="309" t="s">
        <v>145</v>
      </c>
      <c r="AR23" s="312">
        <v>27</v>
      </c>
      <c r="AS23" s="309" t="s">
        <v>145</v>
      </c>
      <c r="AT23" s="309" t="s">
        <v>145</v>
      </c>
      <c r="AU23" s="309" t="s">
        <v>145</v>
      </c>
      <c r="AV23" s="312">
        <v>7</v>
      </c>
      <c r="AW23" s="309" t="s">
        <v>145</v>
      </c>
      <c r="AX23" s="309" t="s">
        <v>145</v>
      </c>
      <c r="AY23" s="314">
        <v>3.6</v>
      </c>
      <c r="AZ23" s="462"/>
      <c r="BA23" s="462"/>
      <c r="BB23" s="462"/>
      <c r="BC23" s="462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</row>
    <row r="24" spans="1:65" s="110" customFormat="1" ht="30" hidden="1" customHeight="1">
      <c r="A24" s="311"/>
      <c r="B24" s="312">
        <v>13632</v>
      </c>
      <c r="C24" s="312">
        <v>652</v>
      </c>
      <c r="D24" s="313">
        <v>7325.8</v>
      </c>
      <c r="E24" s="314">
        <v>4419.8500000000004</v>
      </c>
      <c r="F24" s="312">
        <v>631</v>
      </c>
      <c r="G24" s="312">
        <v>32</v>
      </c>
      <c r="H24" s="314">
        <v>1300</v>
      </c>
      <c r="I24" s="314">
        <v>1317.51</v>
      </c>
      <c r="J24" s="312">
        <v>1093</v>
      </c>
      <c r="K24" s="312">
        <v>319</v>
      </c>
      <c r="L24" s="314">
        <v>814.8</v>
      </c>
      <c r="M24" s="314">
        <v>652.59</v>
      </c>
      <c r="N24" s="315">
        <v>11322</v>
      </c>
      <c r="O24" s="312">
        <v>272</v>
      </c>
      <c r="P24" s="314">
        <v>4049</v>
      </c>
      <c r="Q24" s="314">
        <v>1693.75</v>
      </c>
      <c r="R24" s="311"/>
      <c r="S24" s="312">
        <v>410</v>
      </c>
      <c r="T24" s="312">
        <v>25</v>
      </c>
      <c r="U24" s="314">
        <v>87.6</v>
      </c>
      <c r="V24" s="314">
        <v>60</v>
      </c>
      <c r="W24" s="312">
        <v>26</v>
      </c>
      <c r="X24" s="312">
        <v>1</v>
      </c>
      <c r="Y24" s="314">
        <v>60</v>
      </c>
      <c r="Z24" s="314">
        <v>71</v>
      </c>
      <c r="AA24" s="312">
        <v>1</v>
      </c>
      <c r="AB24" s="309" t="s">
        <v>145</v>
      </c>
      <c r="AC24" s="309" t="s">
        <v>145</v>
      </c>
      <c r="AD24" s="309" t="s">
        <v>145</v>
      </c>
      <c r="AE24" s="312">
        <v>75</v>
      </c>
      <c r="AF24" s="309" t="s">
        <v>145</v>
      </c>
      <c r="AG24" s="309" t="s">
        <v>145</v>
      </c>
      <c r="AH24" s="309" t="s">
        <v>145</v>
      </c>
      <c r="AI24" s="310" t="s">
        <v>243</v>
      </c>
      <c r="AJ24" s="316">
        <v>11</v>
      </c>
      <c r="AK24" s="309" t="s">
        <v>145</v>
      </c>
      <c r="AL24" s="309" t="s">
        <v>145</v>
      </c>
      <c r="AM24" s="314">
        <v>25</v>
      </c>
      <c r="AN24" s="312">
        <v>1</v>
      </c>
      <c r="AO24" s="312">
        <v>1</v>
      </c>
      <c r="AP24" s="314">
        <v>1000</v>
      </c>
      <c r="AQ24" s="314">
        <v>600</v>
      </c>
      <c r="AR24" s="312">
        <v>56</v>
      </c>
      <c r="AS24" s="309" t="s">
        <v>145</v>
      </c>
      <c r="AT24" s="309" t="s">
        <v>145</v>
      </c>
      <c r="AU24" s="309" t="s">
        <v>145</v>
      </c>
      <c r="AV24" s="312">
        <v>6</v>
      </c>
      <c r="AW24" s="312">
        <v>2</v>
      </c>
      <c r="AX24" s="314">
        <v>14.4</v>
      </c>
      <c r="AY24" s="309" t="s">
        <v>145</v>
      </c>
      <c r="AZ24" s="462"/>
      <c r="BA24" s="462"/>
      <c r="BB24" s="462"/>
      <c r="BC24" s="462"/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</row>
    <row r="25" spans="1:65" s="125" customFormat="1" ht="30" hidden="1" customHeight="1">
      <c r="A25" s="311"/>
      <c r="B25" s="312">
        <v>10999</v>
      </c>
      <c r="C25" s="312">
        <v>496</v>
      </c>
      <c r="D25" s="313">
        <v>5182.96</v>
      </c>
      <c r="E25" s="314">
        <v>5774.58</v>
      </c>
      <c r="F25" s="312">
        <v>635</v>
      </c>
      <c r="G25" s="312">
        <v>33</v>
      </c>
      <c r="H25" s="314">
        <v>2194</v>
      </c>
      <c r="I25" s="314">
        <v>1392.51</v>
      </c>
      <c r="J25" s="312">
        <v>698</v>
      </c>
      <c r="K25" s="312">
        <v>203</v>
      </c>
      <c r="L25" s="314">
        <v>637.79999999999995</v>
      </c>
      <c r="M25" s="314">
        <v>834.06</v>
      </c>
      <c r="N25" s="315">
        <v>9020</v>
      </c>
      <c r="O25" s="312">
        <v>212</v>
      </c>
      <c r="P25" s="314">
        <v>1204.5</v>
      </c>
      <c r="Q25" s="314">
        <v>2431.4699999999998</v>
      </c>
      <c r="R25" s="311"/>
      <c r="S25" s="312">
        <v>437</v>
      </c>
      <c r="T25" s="312">
        <v>12</v>
      </c>
      <c r="U25" s="314">
        <v>25.2</v>
      </c>
      <c r="V25" s="314">
        <v>63.34</v>
      </c>
      <c r="W25" s="312">
        <v>113</v>
      </c>
      <c r="X25" s="309" t="s">
        <v>145</v>
      </c>
      <c r="Y25" s="309" t="s">
        <v>145</v>
      </c>
      <c r="Z25" s="314">
        <v>21</v>
      </c>
      <c r="AA25" s="312">
        <v>2</v>
      </c>
      <c r="AB25" s="312">
        <v>1</v>
      </c>
      <c r="AC25" s="314">
        <v>30</v>
      </c>
      <c r="AD25" s="309" t="s">
        <v>145</v>
      </c>
      <c r="AE25" s="312">
        <v>75</v>
      </c>
      <c r="AF25" s="309" t="s">
        <v>145</v>
      </c>
      <c r="AG25" s="309" t="s">
        <v>145</v>
      </c>
      <c r="AH25" s="309" t="s">
        <v>145</v>
      </c>
      <c r="AI25" s="310" t="s">
        <v>244</v>
      </c>
      <c r="AJ25" s="316">
        <v>6</v>
      </c>
      <c r="AK25" s="312">
        <v>3</v>
      </c>
      <c r="AL25" s="314">
        <v>969.06</v>
      </c>
      <c r="AM25" s="314">
        <v>25</v>
      </c>
      <c r="AN25" s="312">
        <v>2</v>
      </c>
      <c r="AO25" s="309" t="s">
        <v>145</v>
      </c>
      <c r="AP25" s="309" t="s">
        <v>145</v>
      </c>
      <c r="AQ25" s="314">
        <v>1000</v>
      </c>
      <c r="AR25" s="312">
        <v>6</v>
      </c>
      <c r="AS25" s="309" t="s">
        <v>145</v>
      </c>
      <c r="AT25" s="309" t="s">
        <v>145</v>
      </c>
      <c r="AU25" s="309" t="s">
        <v>145</v>
      </c>
      <c r="AV25" s="312">
        <v>5</v>
      </c>
      <c r="AW25" s="312">
        <v>32</v>
      </c>
      <c r="AX25" s="314">
        <v>122.4</v>
      </c>
      <c r="AY25" s="314">
        <v>7.2</v>
      </c>
      <c r="AZ25" s="462"/>
      <c r="BA25" s="462"/>
      <c r="BB25" s="462"/>
      <c r="BC25" s="462"/>
      <c r="BD25" s="124"/>
      <c r="BE25" s="124"/>
      <c r="BF25" s="124"/>
      <c r="BG25" s="124"/>
      <c r="BH25" s="124"/>
      <c r="BI25" s="124"/>
      <c r="BJ25" s="124"/>
      <c r="BK25" s="124"/>
      <c r="BL25" s="124"/>
      <c r="BM25" s="124"/>
    </row>
    <row r="26" spans="1:65" s="125" customFormat="1" ht="30" hidden="1" customHeight="1" thickBot="1">
      <c r="A26" s="317"/>
      <c r="B26" s="312">
        <v>8751</v>
      </c>
      <c r="C26" s="312">
        <v>460</v>
      </c>
      <c r="D26" s="313">
        <v>2884.5</v>
      </c>
      <c r="E26" s="314">
        <v>6617.3</v>
      </c>
      <c r="F26" s="312">
        <v>191</v>
      </c>
      <c r="G26" s="312">
        <v>21</v>
      </c>
      <c r="H26" s="314">
        <v>728</v>
      </c>
      <c r="I26" s="314">
        <v>2629.14</v>
      </c>
      <c r="J26" s="312">
        <v>858</v>
      </c>
      <c r="K26" s="312">
        <v>202</v>
      </c>
      <c r="L26" s="314">
        <v>882</v>
      </c>
      <c r="M26" s="314">
        <v>1282.1300000000001</v>
      </c>
      <c r="N26" s="315">
        <v>7076</v>
      </c>
      <c r="O26" s="312">
        <v>236</v>
      </c>
      <c r="P26" s="314">
        <v>1271.5</v>
      </c>
      <c r="Q26" s="314">
        <v>1556.72</v>
      </c>
      <c r="R26" s="318"/>
      <c r="S26" s="312">
        <v>439</v>
      </c>
      <c r="T26" s="312">
        <v>1</v>
      </c>
      <c r="U26" s="314">
        <v>3</v>
      </c>
      <c r="V26" s="314">
        <v>33.9</v>
      </c>
      <c r="W26" s="312">
        <v>68</v>
      </c>
      <c r="X26" s="309" t="s">
        <v>145</v>
      </c>
      <c r="Y26" s="309" t="s">
        <v>145</v>
      </c>
      <c r="Z26" s="314">
        <v>10</v>
      </c>
      <c r="AA26" s="312">
        <v>7</v>
      </c>
      <c r="AB26" s="309" t="s">
        <v>145</v>
      </c>
      <c r="AC26" s="309" t="s">
        <v>145</v>
      </c>
      <c r="AD26" s="314">
        <v>30</v>
      </c>
      <c r="AE26" s="312">
        <v>73</v>
      </c>
      <c r="AF26" s="309" t="s">
        <v>145</v>
      </c>
      <c r="AG26" s="309" t="s">
        <v>145</v>
      </c>
      <c r="AH26" s="309" t="s">
        <v>145</v>
      </c>
      <c r="AI26" s="310" t="s">
        <v>245</v>
      </c>
      <c r="AJ26" s="316">
        <v>5</v>
      </c>
      <c r="AK26" s="309" t="s">
        <v>145</v>
      </c>
      <c r="AL26" s="309" t="s">
        <v>145</v>
      </c>
      <c r="AM26" s="314">
        <v>994.06</v>
      </c>
      <c r="AN26" s="312">
        <v>1</v>
      </c>
      <c r="AO26" s="309" t="s">
        <v>145</v>
      </c>
      <c r="AP26" s="309" t="s">
        <v>145</v>
      </c>
      <c r="AQ26" s="314">
        <v>5.76</v>
      </c>
      <c r="AR26" s="312">
        <v>30</v>
      </c>
      <c r="AS26" s="309" t="s">
        <v>145</v>
      </c>
      <c r="AT26" s="309" t="s">
        <v>145</v>
      </c>
      <c r="AU26" s="309" t="s">
        <v>145</v>
      </c>
      <c r="AV26" s="312">
        <v>3</v>
      </c>
      <c r="AW26" s="309" t="s">
        <v>145</v>
      </c>
      <c r="AX26" s="309" t="s">
        <v>145</v>
      </c>
      <c r="AY26" s="314">
        <v>75.599999999999994</v>
      </c>
      <c r="AZ26" s="483">
        <v>116</v>
      </c>
      <c r="BA26" s="483"/>
      <c r="BB26" s="320"/>
      <c r="BC26" s="320"/>
      <c r="BD26" s="124"/>
      <c r="BE26" s="124"/>
      <c r="BF26" s="124"/>
      <c r="BG26" s="124"/>
      <c r="BH26" s="124"/>
      <c r="BI26" s="124"/>
      <c r="BJ26" s="124"/>
      <c r="BK26" s="124"/>
      <c r="BL26" s="124"/>
      <c r="BM26" s="124"/>
    </row>
    <row r="27" spans="1:65" s="125" customFormat="1" ht="30" customHeight="1">
      <c r="A27" s="310" t="s">
        <v>322</v>
      </c>
      <c r="B27" s="309">
        <v>127962</v>
      </c>
      <c r="C27" s="309">
        <v>7542</v>
      </c>
      <c r="D27" s="309">
        <v>239564</v>
      </c>
      <c r="E27" s="309">
        <v>241529</v>
      </c>
      <c r="F27" s="309">
        <v>5349</v>
      </c>
      <c r="G27" s="309">
        <v>255</v>
      </c>
      <c r="H27" s="309">
        <v>16959.28</v>
      </c>
      <c r="I27" s="309">
        <v>18669</v>
      </c>
      <c r="J27" s="309">
        <v>17900</v>
      </c>
      <c r="K27" s="309">
        <v>4864</v>
      </c>
      <c r="L27" s="309">
        <v>191846</v>
      </c>
      <c r="M27" s="309">
        <v>195841</v>
      </c>
      <c r="N27" s="309">
        <v>95225</v>
      </c>
      <c r="O27" s="309">
        <v>1892</v>
      </c>
      <c r="P27" s="309">
        <v>20922</v>
      </c>
      <c r="Q27" s="309">
        <v>21048</v>
      </c>
      <c r="R27" s="310" t="s">
        <v>322</v>
      </c>
      <c r="S27" s="309">
        <v>4977</v>
      </c>
      <c r="T27" s="309">
        <v>262</v>
      </c>
      <c r="U27" s="309">
        <v>641</v>
      </c>
      <c r="V27" s="309">
        <v>492</v>
      </c>
      <c r="W27" s="309">
        <v>744</v>
      </c>
      <c r="X27" s="309">
        <v>8</v>
      </c>
      <c r="Y27" s="309">
        <v>600</v>
      </c>
      <c r="Z27" s="309">
        <v>450</v>
      </c>
      <c r="AA27" s="309">
        <v>1448</v>
      </c>
      <c r="AB27" s="309">
        <v>5</v>
      </c>
      <c r="AC27" s="309">
        <v>100</v>
      </c>
      <c r="AD27" s="309">
        <v>100</v>
      </c>
      <c r="AE27" s="309">
        <v>926</v>
      </c>
      <c r="AF27" s="309">
        <v>1</v>
      </c>
      <c r="AG27" s="309">
        <v>20</v>
      </c>
      <c r="AH27" s="309">
        <v>20</v>
      </c>
      <c r="AI27" s="310" t="s">
        <v>322</v>
      </c>
      <c r="AJ27" s="309">
        <v>110</v>
      </c>
      <c r="AK27" s="309">
        <v>2</v>
      </c>
      <c r="AL27" s="309">
        <v>898.46</v>
      </c>
      <c r="AM27" s="309">
        <v>375</v>
      </c>
      <c r="AN27" s="309">
        <v>35</v>
      </c>
      <c r="AO27" s="309">
        <v>10</v>
      </c>
      <c r="AP27" s="309">
        <v>6700</v>
      </c>
      <c r="AQ27" s="309">
        <v>4103.6499999999996</v>
      </c>
      <c r="AR27" s="309">
        <v>620</v>
      </c>
      <c r="AS27" s="309" t="s">
        <v>145</v>
      </c>
      <c r="AT27" s="309" t="s">
        <v>145</v>
      </c>
      <c r="AU27" s="309" t="s">
        <v>145</v>
      </c>
      <c r="AV27" s="309">
        <v>628</v>
      </c>
      <c r="AW27" s="309">
        <v>243</v>
      </c>
      <c r="AX27" s="309">
        <v>877.6</v>
      </c>
      <c r="AY27" s="309">
        <v>428.4</v>
      </c>
      <c r="AZ27" s="461">
        <v>156</v>
      </c>
      <c r="BA27" s="461">
        <v>26</v>
      </c>
      <c r="BB27" s="476">
        <v>26</v>
      </c>
      <c r="BC27" s="476"/>
      <c r="BD27" s="124"/>
      <c r="BE27" s="124"/>
      <c r="BF27" s="124"/>
      <c r="BG27" s="124"/>
      <c r="BH27" s="124"/>
      <c r="BI27" s="124"/>
      <c r="BJ27" s="124"/>
      <c r="BK27" s="124"/>
      <c r="BL27" s="124"/>
      <c r="BM27" s="124"/>
    </row>
    <row r="28" spans="1:65" s="125" customFormat="1" ht="30" customHeight="1">
      <c r="A28" s="310" t="s">
        <v>323</v>
      </c>
      <c r="B28" s="312">
        <v>116989</v>
      </c>
      <c r="C28" s="312">
        <v>6428</v>
      </c>
      <c r="D28" s="309">
        <v>76817</v>
      </c>
      <c r="E28" s="309">
        <v>69078</v>
      </c>
      <c r="F28" s="312">
        <v>5837</v>
      </c>
      <c r="G28" s="312">
        <v>281</v>
      </c>
      <c r="H28" s="309">
        <v>25164</v>
      </c>
      <c r="I28" s="309">
        <v>16228</v>
      </c>
      <c r="J28" s="312">
        <v>12975</v>
      </c>
      <c r="K28" s="312">
        <v>3915</v>
      </c>
      <c r="L28" s="309">
        <v>25976</v>
      </c>
      <c r="M28" s="309">
        <v>30376</v>
      </c>
      <c r="N28" s="312">
        <v>89266</v>
      </c>
      <c r="O28" s="312">
        <v>1526</v>
      </c>
      <c r="P28" s="309">
        <v>19809</v>
      </c>
      <c r="Q28" s="309">
        <v>18462</v>
      </c>
      <c r="R28" s="310" t="s">
        <v>323</v>
      </c>
      <c r="S28" s="312">
        <v>4647</v>
      </c>
      <c r="T28" s="312">
        <v>191</v>
      </c>
      <c r="U28" s="309">
        <v>730.8</v>
      </c>
      <c r="V28" s="309">
        <v>698.66</v>
      </c>
      <c r="W28" s="312">
        <v>610</v>
      </c>
      <c r="X28" s="309">
        <v>13</v>
      </c>
      <c r="Y28" s="309">
        <v>679.33</v>
      </c>
      <c r="Z28" s="309">
        <v>789.69</v>
      </c>
      <c r="AA28" s="312">
        <v>1391</v>
      </c>
      <c r="AB28" s="309">
        <v>10</v>
      </c>
      <c r="AC28" s="309">
        <v>114</v>
      </c>
      <c r="AD28" s="309">
        <v>74</v>
      </c>
      <c r="AE28" s="312">
        <v>923</v>
      </c>
      <c r="AF28" s="309">
        <v>1</v>
      </c>
      <c r="AG28" s="309">
        <v>20</v>
      </c>
      <c r="AH28" s="309">
        <v>20</v>
      </c>
      <c r="AI28" s="310" t="s">
        <v>323</v>
      </c>
      <c r="AJ28" s="309">
        <v>90</v>
      </c>
      <c r="AK28" s="309">
        <v>2</v>
      </c>
      <c r="AL28" s="309">
        <v>600</v>
      </c>
      <c r="AM28" s="309">
        <v>300</v>
      </c>
      <c r="AN28" s="309">
        <v>157</v>
      </c>
      <c r="AO28" s="309">
        <v>9</v>
      </c>
      <c r="AP28" s="309">
        <v>2150</v>
      </c>
      <c r="AQ28" s="309">
        <v>965.21</v>
      </c>
      <c r="AR28" s="309">
        <v>545</v>
      </c>
      <c r="AS28" s="309" t="s">
        <v>145</v>
      </c>
      <c r="AT28" s="309" t="s">
        <v>145</v>
      </c>
      <c r="AU28" s="309" t="s">
        <v>145</v>
      </c>
      <c r="AV28" s="309">
        <v>548</v>
      </c>
      <c r="AW28" s="309">
        <v>480</v>
      </c>
      <c r="AX28" s="309">
        <v>1574</v>
      </c>
      <c r="AY28" s="309">
        <v>1165</v>
      </c>
      <c r="AZ28" s="461">
        <v>129</v>
      </c>
      <c r="BA28" s="461">
        <v>31</v>
      </c>
      <c r="BB28" s="476">
        <v>32</v>
      </c>
      <c r="BC28" s="476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</row>
    <row r="29" spans="1:65" s="125" customFormat="1" ht="30" customHeight="1">
      <c r="A29" s="317"/>
      <c r="B29" s="312"/>
      <c r="C29" s="312"/>
      <c r="D29" s="313"/>
      <c r="E29" s="314"/>
      <c r="F29" s="312"/>
      <c r="G29" s="312"/>
      <c r="H29" s="314"/>
      <c r="I29" s="314"/>
      <c r="J29" s="312"/>
      <c r="K29" s="312"/>
      <c r="L29" s="314"/>
      <c r="M29" s="314"/>
      <c r="N29" s="312"/>
      <c r="O29" s="312"/>
      <c r="P29" s="314"/>
      <c r="Q29" s="314"/>
      <c r="R29" s="317"/>
      <c r="S29" s="312"/>
      <c r="T29" s="312"/>
      <c r="U29" s="314"/>
      <c r="V29" s="314"/>
      <c r="W29" s="312"/>
      <c r="X29" s="309"/>
      <c r="Y29" s="309"/>
      <c r="Z29" s="314"/>
      <c r="AA29" s="312"/>
      <c r="AB29" s="309"/>
      <c r="AC29" s="309"/>
      <c r="AD29" s="314"/>
      <c r="AE29" s="312"/>
      <c r="AF29" s="309"/>
      <c r="AG29" s="309"/>
      <c r="AH29" s="309"/>
      <c r="AI29" s="317"/>
      <c r="AJ29" s="316"/>
      <c r="AK29" s="309"/>
      <c r="AL29" s="309"/>
      <c r="AM29" s="314"/>
      <c r="AN29" s="312"/>
      <c r="AO29" s="309"/>
      <c r="AP29" s="309"/>
      <c r="AQ29" s="314"/>
      <c r="AR29" s="312"/>
      <c r="AS29" s="309"/>
      <c r="AT29" s="309"/>
      <c r="AU29" s="309"/>
      <c r="AV29" s="312"/>
      <c r="AW29" s="309"/>
      <c r="AX29" s="309"/>
      <c r="AY29" s="314"/>
      <c r="AZ29" s="319"/>
      <c r="BA29" s="319"/>
      <c r="BB29" s="321"/>
      <c r="BC29" s="321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</row>
    <row r="30" spans="1:65" s="125" customFormat="1" ht="30" customHeight="1">
      <c r="A30" s="310" t="s">
        <v>324</v>
      </c>
      <c r="B30" s="312">
        <v>105121</v>
      </c>
      <c r="C30" s="312">
        <v>6709</v>
      </c>
      <c r="D30" s="309">
        <v>84603</v>
      </c>
      <c r="E30" s="309">
        <v>70890</v>
      </c>
      <c r="F30" s="312">
        <v>6291</v>
      </c>
      <c r="G30" s="312">
        <v>314</v>
      </c>
      <c r="H30" s="309">
        <v>36277.019999999997</v>
      </c>
      <c r="I30" s="309">
        <v>28111.82</v>
      </c>
      <c r="J30" s="312">
        <v>12776</v>
      </c>
      <c r="K30" s="312">
        <v>4322</v>
      </c>
      <c r="L30" s="309">
        <v>17914</v>
      </c>
      <c r="M30" s="309">
        <v>15897</v>
      </c>
      <c r="N30" s="312">
        <v>77435</v>
      </c>
      <c r="O30" s="312">
        <v>1492</v>
      </c>
      <c r="P30" s="309">
        <v>20596</v>
      </c>
      <c r="Q30" s="309">
        <v>18127</v>
      </c>
      <c r="R30" s="310" t="s">
        <v>324</v>
      </c>
      <c r="S30" s="312">
        <v>4569</v>
      </c>
      <c r="T30" s="312">
        <v>99</v>
      </c>
      <c r="U30" s="309">
        <v>215</v>
      </c>
      <c r="V30" s="309">
        <v>210</v>
      </c>
      <c r="W30" s="312">
        <v>457</v>
      </c>
      <c r="X30" s="309">
        <v>20</v>
      </c>
      <c r="Y30" s="309">
        <v>1400</v>
      </c>
      <c r="Z30" s="309">
        <v>1483</v>
      </c>
      <c r="AA30" s="312">
        <v>1458</v>
      </c>
      <c r="AB30" s="309">
        <v>11</v>
      </c>
      <c r="AC30" s="309">
        <v>404</v>
      </c>
      <c r="AD30" s="309">
        <v>448.6</v>
      </c>
      <c r="AE30" s="312">
        <v>890</v>
      </c>
      <c r="AF30" s="309" t="s">
        <v>145</v>
      </c>
      <c r="AG30" s="309" t="s">
        <v>145</v>
      </c>
      <c r="AH30" s="309" t="s">
        <v>145</v>
      </c>
      <c r="AI30" s="310" t="s">
        <v>324</v>
      </c>
      <c r="AJ30" s="309">
        <v>152</v>
      </c>
      <c r="AK30" s="309">
        <v>2</v>
      </c>
      <c r="AL30" s="309">
        <v>600</v>
      </c>
      <c r="AM30" s="309">
        <v>600</v>
      </c>
      <c r="AN30" s="309">
        <v>152</v>
      </c>
      <c r="AO30" s="309">
        <v>20</v>
      </c>
      <c r="AP30" s="309">
        <v>5600</v>
      </c>
      <c r="AQ30" s="309">
        <v>4008</v>
      </c>
      <c r="AR30" s="309">
        <v>538</v>
      </c>
      <c r="AS30" s="309" t="s">
        <v>145</v>
      </c>
      <c r="AT30" s="309" t="s">
        <v>145</v>
      </c>
      <c r="AU30" s="309" t="s">
        <v>145</v>
      </c>
      <c r="AV30" s="309">
        <v>403</v>
      </c>
      <c r="AW30" s="309">
        <v>429</v>
      </c>
      <c r="AX30" s="309">
        <v>1598</v>
      </c>
      <c r="AY30" s="309">
        <v>966</v>
      </c>
      <c r="AZ30" s="461">
        <v>121</v>
      </c>
      <c r="BA30" s="461"/>
      <c r="BB30" s="476">
        <v>32</v>
      </c>
      <c r="BC30" s="476"/>
      <c r="BD30" s="124"/>
      <c r="BE30" s="124"/>
      <c r="BF30" s="124"/>
      <c r="BG30" s="124"/>
      <c r="BH30" s="124"/>
      <c r="BI30" s="124"/>
      <c r="BJ30" s="124"/>
      <c r="BK30" s="124"/>
      <c r="BL30" s="124"/>
      <c r="BM30" s="124"/>
    </row>
    <row r="31" spans="1:65" s="125" customFormat="1" ht="30" customHeight="1">
      <c r="A31" s="300" t="s">
        <v>316</v>
      </c>
      <c r="B31" s="301">
        <v>87634</v>
      </c>
      <c r="C31" s="301">
        <v>5457</v>
      </c>
      <c r="D31" s="301">
        <v>83574.826000000001</v>
      </c>
      <c r="E31" s="301">
        <v>79371.198999999993</v>
      </c>
      <c r="F31" s="301">
        <v>6173</v>
      </c>
      <c r="G31" s="301">
        <v>266</v>
      </c>
      <c r="H31" s="302">
        <v>28159.094000000001</v>
      </c>
      <c r="I31" s="302">
        <v>31168.708999999999</v>
      </c>
      <c r="J31" s="301">
        <v>12276</v>
      </c>
      <c r="K31" s="301">
        <v>3263</v>
      </c>
      <c r="L31" s="302">
        <v>23130.37</v>
      </c>
      <c r="M31" s="302">
        <v>21843.27</v>
      </c>
      <c r="N31" s="301">
        <v>60675</v>
      </c>
      <c r="O31" s="301">
        <v>1386</v>
      </c>
      <c r="P31" s="302">
        <v>27337.362000000001</v>
      </c>
      <c r="Q31" s="302">
        <v>22495.233</v>
      </c>
      <c r="R31" s="300" t="s">
        <v>316</v>
      </c>
      <c r="S31" s="301">
        <v>4603</v>
      </c>
      <c r="T31" s="301">
        <v>162</v>
      </c>
      <c r="U31" s="302">
        <v>447</v>
      </c>
      <c r="V31" s="302">
        <v>402.01900000000001</v>
      </c>
      <c r="W31" s="301">
        <v>699</v>
      </c>
      <c r="X31" s="303">
        <v>2</v>
      </c>
      <c r="Y31" s="303">
        <v>160</v>
      </c>
      <c r="Z31" s="302">
        <v>160</v>
      </c>
      <c r="AA31" s="301">
        <v>1463</v>
      </c>
      <c r="AB31" s="303">
        <v>20</v>
      </c>
      <c r="AC31" s="303">
        <v>505</v>
      </c>
      <c r="AD31" s="302">
        <v>412.32</v>
      </c>
      <c r="AE31" s="301">
        <v>920</v>
      </c>
      <c r="AF31" s="303">
        <v>1</v>
      </c>
      <c r="AG31" s="303">
        <v>20</v>
      </c>
      <c r="AH31" s="303">
        <v>20</v>
      </c>
      <c r="AI31" s="300" t="s">
        <v>316</v>
      </c>
      <c r="AJ31" s="304">
        <v>160</v>
      </c>
      <c r="AK31" s="303">
        <v>2</v>
      </c>
      <c r="AL31" s="303">
        <v>1300</v>
      </c>
      <c r="AM31" s="302">
        <v>1020</v>
      </c>
      <c r="AN31" s="301">
        <v>86</v>
      </c>
      <c r="AO31" s="303">
        <v>9</v>
      </c>
      <c r="AP31" s="303">
        <v>1250</v>
      </c>
      <c r="AQ31" s="302">
        <v>822</v>
      </c>
      <c r="AR31" s="305">
        <v>526</v>
      </c>
      <c r="AS31" s="306">
        <v>0</v>
      </c>
      <c r="AT31" s="306">
        <v>0</v>
      </c>
      <c r="AU31" s="306">
        <v>0</v>
      </c>
      <c r="AV31" s="301">
        <v>53</v>
      </c>
      <c r="AW31" s="303">
        <v>346</v>
      </c>
      <c r="AX31" s="303">
        <v>1266</v>
      </c>
      <c r="AY31" s="302">
        <v>1027.6479999999999</v>
      </c>
      <c r="AZ31" s="457">
        <v>119</v>
      </c>
      <c r="BA31" s="457"/>
      <c r="BB31" s="458">
        <v>27</v>
      </c>
      <c r="BC31" s="458"/>
      <c r="BD31" s="124"/>
      <c r="BE31" s="124"/>
      <c r="BF31" s="124"/>
      <c r="BG31" s="124"/>
      <c r="BH31" s="124"/>
      <c r="BI31" s="124"/>
      <c r="BJ31" s="124"/>
      <c r="BK31" s="124"/>
      <c r="BL31" s="124"/>
      <c r="BM31" s="124"/>
    </row>
    <row r="32" spans="1:65" s="308" customFormat="1" ht="30" customHeight="1">
      <c r="A32" s="300" t="s">
        <v>355</v>
      </c>
      <c r="B32" s="301">
        <v>54392</v>
      </c>
      <c r="C32" s="301">
        <v>6951</v>
      </c>
      <c r="D32" s="301">
        <v>94443.957999999999</v>
      </c>
      <c r="E32" s="301">
        <v>79571.337</v>
      </c>
      <c r="F32" s="301">
        <v>6200</v>
      </c>
      <c r="G32" s="301">
        <v>211</v>
      </c>
      <c r="H32" s="302">
        <v>36205.722999999998</v>
      </c>
      <c r="I32" s="302">
        <v>24808.789000000001</v>
      </c>
      <c r="J32" s="301">
        <v>11219</v>
      </c>
      <c r="K32" s="301">
        <v>3716</v>
      </c>
      <c r="L32" s="302">
        <v>24217.935000000001</v>
      </c>
      <c r="M32" s="302">
        <v>21706.14</v>
      </c>
      <c r="N32" s="301">
        <v>29447</v>
      </c>
      <c r="O32" s="301">
        <v>2343</v>
      </c>
      <c r="P32" s="302">
        <v>28583.200000000001</v>
      </c>
      <c r="Q32" s="302">
        <v>27930.03</v>
      </c>
      <c r="R32" s="300" t="s">
        <v>355</v>
      </c>
      <c r="S32" s="301">
        <v>4067</v>
      </c>
      <c r="T32" s="301">
        <v>207</v>
      </c>
      <c r="U32" s="302">
        <v>569.70000000000005</v>
      </c>
      <c r="V32" s="302">
        <v>563.38800000000003</v>
      </c>
      <c r="W32" s="301">
        <v>568</v>
      </c>
      <c r="X32" s="303">
        <v>3</v>
      </c>
      <c r="Y32" s="303">
        <v>270</v>
      </c>
      <c r="Z32" s="302">
        <v>270</v>
      </c>
      <c r="AA32" s="301">
        <v>1361</v>
      </c>
      <c r="AB32" s="303">
        <v>17</v>
      </c>
      <c r="AC32" s="303">
        <v>390</v>
      </c>
      <c r="AD32" s="302">
        <v>409.55</v>
      </c>
      <c r="AE32" s="301">
        <v>911</v>
      </c>
      <c r="AF32" s="303">
        <v>4</v>
      </c>
      <c r="AG32" s="303">
        <v>80</v>
      </c>
      <c r="AH32" s="303">
        <v>80</v>
      </c>
      <c r="AI32" s="300" t="s">
        <v>355</v>
      </c>
      <c r="AJ32" s="304">
        <v>185</v>
      </c>
      <c r="AK32" s="303">
        <v>1</v>
      </c>
      <c r="AL32" s="303">
        <v>500</v>
      </c>
      <c r="AM32" s="302">
        <v>830</v>
      </c>
      <c r="AN32" s="301">
        <v>20</v>
      </c>
      <c r="AO32" s="303">
        <v>8</v>
      </c>
      <c r="AP32" s="303">
        <v>2300</v>
      </c>
      <c r="AQ32" s="302">
        <v>1785</v>
      </c>
      <c r="AR32" s="305">
        <v>413</v>
      </c>
      <c r="AS32" s="306">
        <v>0</v>
      </c>
      <c r="AT32" s="306">
        <v>0</v>
      </c>
      <c r="AU32" s="306">
        <v>0</v>
      </c>
      <c r="AV32" s="301">
        <v>1</v>
      </c>
      <c r="AW32" s="303">
        <v>441</v>
      </c>
      <c r="AX32" s="303">
        <v>1327.4</v>
      </c>
      <c r="AY32" s="302">
        <v>1188.44</v>
      </c>
      <c r="AZ32" s="457">
        <v>115</v>
      </c>
      <c r="BA32" s="457"/>
      <c r="BB32" s="458">
        <v>31</v>
      </c>
      <c r="BC32" s="458"/>
      <c r="BD32" s="307"/>
      <c r="BE32" s="307"/>
      <c r="BF32" s="307"/>
      <c r="BG32" s="307"/>
      <c r="BH32" s="307"/>
      <c r="BI32" s="307"/>
      <c r="BJ32" s="307"/>
      <c r="BK32" s="307"/>
      <c r="BL32" s="307"/>
      <c r="BM32" s="307"/>
    </row>
    <row r="33" spans="1:65" s="125" customFormat="1" ht="30" customHeight="1">
      <c r="A33" s="153"/>
      <c r="B33" s="147"/>
      <c r="C33" s="147"/>
      <c r="D33" s="148"/>
      <c r="E33" s="149"/>
      <c r="F33" s="147"/>
      <c r="G33" s="147"/>
      <c r="H33" s="149"/>
      <c r="I33" s="149"/>
      <c r="J33" s="147"/>
      <c r="K33" s="147"/>
      <c r="L33" s="149"/>
      <c r="M33" s="149"/>
      <c r="N33" s="147"/>
      <c r="O33" s="147"/>
      <c r="P33" s="149"/>
      <c r="Q33" s="149"/>
      <c r="R33" s="153"/>
      <c r="S33" s="147"/>
      <c r="T33" s="147"/>
      <c r="U33" s="149"/>
      <c r="V33" s="149"/>
      <c r="W33" s="147"/>
      <c r="X33" s="135"/>
      <c r="Y33" s="135"/>
      <c r="Z33" s="149"/>
      <c r="AA33" s="147"/>
      <c r="AB33" s="135"/>
      <c r="AC33" s="135"/>
      <c r="AD33" s="149"/>
      <c r="AE33" s="147"/>
      <c r="AF33" s="135"/>
      <c r="AG33" s="135"/>
      <c r="AH33" s="135"/>
      <c r="AI33" s="153"/>
      <c r="AJ33" s="151"/>
      <c r="AK33" s="135"/>
      <c r="AL33" s="135"/>
      <c r="AM33" s="149"/>
      <c r="AN33" s="147"/>
      <c r="AO33" s="135"/>
      <c r="AP33" s="135"/>
      <c r="AQ33" s="149"/>
      <c r="AR33" s="147"/>
      <c r="AS33" s="135"/>
      <c r="AT33" s="135"/>
      <c r="AU33" s="135"/>
      <c r="AV33" s="147"/>
      <c r="AW33" s="135"/>
      <c r="AX33" s="135"/>
      <c r="AY33" s="149"/>
      <c r="AZ33" s="150"/>
      <c r="BA33" s="150"/>
      <c r="BB33" s="152"/>
      <c r="BC33" s="152"/>
      <c r="BD33" s="124"/>
      <c r="BE33" s="124"/>
      <c r="BF33" s="124"/>
      <c r="BG33" s="124"/>
      <c r="BH33" s="124"/>
      <c r="BI33" s="124"/>
      <c r="BJ33" s="124"/>
      <c r="BK33" s="124"/>
      <c r="BL33" s="124"/>
      <c r="BM33" s="124"/>
    </row>
    <row r="34" spans="1:65" s="125" customFormat="1" ht="30" customHeight="1">
      <c r="A34" s="153"/>
      <c r="B34" s="147"/>
      <c r="C34" s="147"/>
      <c r="D34" s="148"/>
      <c r="E34" s="149"/>
      <c r="F34" s="147"/>
      <c r="G34" s="147"/>
      <c r="H34" s="149"/>
      <c r="I34" s="149"/>
      <c r="J34" s="147"/>
      <c r="K34" s="147"/>
      <c r="L34" s="149"/>
      <c r="M34" s="149"/>
      <c r="N34" s="147"/>
      <c r="O34" s="147"/>
      <c r="P34" s="149"/>
      <c r="Q34" s="149"/>
      <c r="R34" s="153"/>
      <c r="S34" s="147"/>
      <c r="T34" s="147"/>
      <c r="U34" s="149"/>
      <c r="V34" s="149"/>
      <c r="W34" s="147"/>
      <c r="X34" s="135"/>
      <c r="Y34" s="135"/>
      <c r="Z34" s="149"/>
      <c r="AA34" s="147"/>
      <c r="AB34" s="135"/>
      <c r="AC34" s="135"/>
      <c r="AD34" s="149"/>
      <c r="AE34" s="147"/>
      <c r="AF34" s="135"/>
      <c r="AG34" s="135"/>
      <c r="AH34" s="135"/>
      <c r="AI34" s="153"/>
      <c r="AJ34" s="151"/>
      <c r="AK34" s="135"/>
      <c r="AL34" s="135"/>
      <c r="AM34" s="149"/>
      <c r="AN34" s="147"/>
      <c r="AO34" s="135"/>
      <c r="AP34" s="135"/>
      <c r="AQ34" s="149"/>
      <c r="AR34" s="147"/>
      <c r="AS34" s="135"/>
      <c r="AT34" s="135"/>
      <c r="AU34" s="135"/>
      <c r="AV34" s="147"/>
      <c r="AW34" s="135"/>
      <c r="AX34" s="135"/>
      <c r="AY34" s="149"/>
      <c r="AZ34" s="150"/>
      <c r="BA34" s="150"/>
      <c r="BB34" s="152"/>
      <c r="BC34" s="152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</row>
    <row r="35" spans="1:65" s="125" customFormat="1" ht="30" customHeight="1">
      <c r="A35" s="153"/>
      <c r="B35" s="147"/>
      <c r="C35" s="147"/>
      <c r="D35" s="148"/>
      <c r="E35" s="149"/>
      <c r="F35" s="147"/>
      <c r="G35" s="147"/>
      <c r="H35" s="149"/>
      <c r="I35" s="149"/>
      <c r="J35" s="147"/>
      <c r="K35" s="147"/>
      <c r="L35" s="149"/>
      <c r="M35" s="149"/>
      <c r="N35" s="147"/>
      <c r="O35" s="147"/>
      <c r="P35" s="149"/>
      <c r="Q35" s="149"/>
      <c r="R35" s="153"/>
      <c r="S35" s="147"/>
      <c r="T35" s="147"/>
      <c r="U35" s="149"/>
      <c r="V35" s="149"/>
      <c r="W35" s="147"/>
      <c r="X35" s="135"/>
      <c r="Y35" s="135"/>
      <c r="Z35" s="149"/>
      <c r="AA35" s="147"/>
      <c r="AB35" s="135"/>
      <c r="AC35" s="135"/>
      <c r="AD35" s="149"/>
      <c r="AE35" s="147"/>
      <c r="AF35" s="135"/>
      <c r="AG35" s="135"/>
      <c r="AH35" s="135"/>
      <c r="AI35" s="153"/>
      <c r="AJ35" s="151"/>
      <c r="AK35" s="135"/>
      <c r="AL35" s="135"/>
      <c r="AM35" s="149"/>
      <c r="AN35" s="147"/>
      <c r="AO35" s="135"/>
      <c r="AP35" s="135"/>
      <c r="AQ35" s="149"/>
      <c r="AR35" s="147"/>
      <c r="AS35" s="135"/>
      <c r="AT35" s="135"/>
      <c r="AU35" s="135"/>
      <c r="AV35" s="147"/>
      <c r="AW35" s="135"/>
      <c r="AX35" s="135"/>
      <c r="AY35" s="149"/>
      <c r="AZ35" s="150"/>
      <c r="BA35" s="150"/>
      <c r="BB35" s="152"/>
      <c r="BC35" s="152"/>
      <c r="BD35" s="124"/>
      <c r="BE35" s="124"/>
      <c r="BF35" s="124"/>
      <c r="BG35" s="124"/>
      <c r="BH35" s="124"/>
      <c r="BI35" s="124"/>
      <c r="BJ35" s="124"/>
      <c r="BK35" s="124"/>
      <c r="BL35" s="124"/>
      <c r="BM35" s="124"/>
    </row>
    <row r="36" spans="1:65" s="125" customFormat="1" ht="30" customHeight="1">
      <c r="A36" s="153"/>
      <c r="B36" s="147"/>
      <c r="C36" s="147"/>
      <c r="D36" s="148"/>
      <c r="E36" s="149"/>
      <c r="F36" s="147"/>
      <c r="G36" s="147"/>
      <c r="H36" s="149"/>
      <c r="I36" s="149"/>
      <c r="J36" s="147"/>
      <c r="K36" s="147"/>
      <c r="L36" s="149"/>
      <c r="M36" s="149"/>
      <c r="N36" s="147"/>
      <c r="O36" s="147"/>
      <c r="P36" s="149"/>
      <c r="Q36" s="149"/>
      <c r="R36" s="153"/>
      <c r="S36" s="147"/>
      <c r="T36" s="147"/>
      <c r="U36" s="149"/>
      <c r="V36" s="149"/>
      <c r="W36" s="147"/>
      <c r="X36" s="135"/>
      <c r="Y36" s="135"/>
      <c r="Z36" s="149"/>
      <c r="AA36" s="147"/>
      <c r="AB36" s="135"/>
      <c r="AC36" s="135"/>
      <c r="AD36" s="149"/>
      <c r="AE36" s="147"/>
      <c r="AF36" s="135"/>
      <c r="AG36" s="135"/>
      <c r="AH36" s="135"/>
      <c r="AI36" s="153"/>
      <c r="AJ36" s="151"/>
      <c r="AK36" s="135"/>
      <c r="AL36" s="135"/>
      <c r="AM36" s="149"/>
      <c r="AN36" s="147"/>
      <c r="AO36" s="135"/>
      <c r="AP36" s="135"/>
      <c r="AQ36" s="149"/>
      <c r="AR36" s="147"/>
      <c r="AS36" s="135"/>
      <c r="AT36" s="135"/>
      <c r="AU36" s="135"/>
      <c r="AV36" s="147"/>
      <c r="AW36" s="135"/>
      <c r="AX36" s="135"/>
      <c r="AY36" s="149"/>
      <c r="AZ36" s="150"/>
      <c r="BA36" s="150"/>
      <c r="BB36" s="152"/>
      <c r="BC36" s="152"/>
      <c r="BD36" s="124"/>
      <c r="BE36" s="124"/>
      <c r="BF36" s="124"/>
      <c r="BG36" s="124"/>
      <c r="BH36" s="124"/>
      <c r="BI36" s="124"/>
      <c r="BJ36" s="124"/>
      <c r="BK36" s="124"/>
      <c r="BL36" s="124"/>
      <c r="BM36" s="124"/>
    </row>
    <row r="37" spans="1:65" s="125" customFormat="1" ht="30" customHeight="1">
      <c r="A37" s="153"/>
      <c r="B37" s="147"/>
      <c r="C37" s="147"/>
      <c r="D37" s="148"/>
      <c r="E37" s="149"/>
      <c r="F37" s="147"/>
      <c r="G37" s="147"/>
      <c r="H37" s="149"/>
      <c r="I37" s="149"/>
      <c r="J37" s="147"/>
      <c r="K37" s="147"/>
      <c r="L37" s="149"/>
      <c r="M37" s="149"/>
      <c r="N37" s="147"/>
      <c r="O37" s="147"/>
      <c r="P37" s="149"/>
      <c r="Q37" s="149"/>
      <c r="R37" s="153"/>
      <c r="S37" s="147"/>
      <c r="T37" s="147"/>
      <c r="U37" s="149"/>
      <c r="V37" s="149"/>
      <c r="W37" s="147"/>
      <c r="X37" s="135"/>
      <c r="Y37" s="135"/>
      <c r="Z37" s="149"/>
      <c r="AA37" s="147"/>
      <c r="AB37" s="135"/>
      <c r="AC37" s="135"/>
      <c r="AD37" s="149"/>
      <c r="AE37" s="147"/>
      <c r="AF37" s="135"/>
      <c r="AG37" s="135"/>
      <c r="AH37" s="135"/>
      <c r="AI37" s="153"/>
      <c r="AJ37" s="151"/>
      <c r="AK37" s="135"/>
      <c r="AL37" s="135"/>
      <c r="AM37" s="149"/>
      <c r="AN37" s="147"/>
      <c r="AO37" s="135"/>
      <c r="AP37" s="135"/>
      <c r="AQ37" s="149"/>
      <c r="AR37" s="147"/>
      <c r="AS37" s="135"/>
      <c r="AT37" s="135"/>
      <c r="AU37" s="135"/>
      <c r="AV37" s="147"/>
      <c r="AW37" s="135"/>
      <c r="AX37" s="135"/>
      <c r="AY37" s="149"/>
      <c r="AZ37" s="150"/>
      <c r="BA37" s="150"/>
      <c r="BB37" s="152"/>
      <c r="BC37" s="152"/>
      <c r="BD37" s="124"/>
      <c r="BE37" s="124"/>
      <c r="BF37" s="124"/>
      <c r="BG37" s="124"/>
      <c r="BH37" s="124"/>
      <c r="BI37" s="124"/>
      <c r="BJ37" s="124"/>
      <c r="BK37" s="124"/>
      <c r="BL37" s="124"/>
      <c r="BM37" s="124"/>
    </row>
    <row r="38" spans="1:65" s="125" customFormat="1" ht="30" customHeight="1">
      <c r="A38" s="153"/>
      <c r="B38" s="147"/>
      <c r="C38" s="147"/>
      <c r="D38" s="148"/>
      <c r="E38" s="149"/>
      <c r="F38" s="147"/>
      <c r="G38" s="147"/>
      <c r="H38" s="149"/>
      <c r="I38" s="149"/>
      <c r="J38" s="147"/>
      <c r="K38" s="147"/>
      <c r="L38" s="149"/>
      <c r="M38" s="149"/>
      <c r="N38" s="147"/>
      <c r="O38" s="147"/>
      <c r="P38" s="149"/>
      <c r="Q38" s="149"/>
      <c r="R38" s="153"/>
      <c r="S38" s="147"/>
      <c r="T38" s="147"/>
      <c r="U38" s="149"/>
      <c r="V38" s="149"/>
      <c r="W38" s="147"/>
      <c r="X38" s="135"/>
      <c r="Y38" s="135"/>
      <c r="Z38" s="149"/>
      <c r="AA38" s="147"/>
      <c r="AB38" s="135"/>
      <c r="AC38" s="135"/>
      <c r="AD38" s="149"/>
      <c r="AE38" s="147"/>
      <c r="AF38" s="135"/>
      <c r="AG38" s="135"/>
      <c r="AH38" s="135"/>
      <c r="AI38" s="153"/>
      <c r="AJ38" s="151"/>
      <c r="AK38" s="135"/>
      <c r="AL38" s="135"/>
      <c r="AM38" s="149"/>
      <c r="AN38" s="147"/>
      <c r="AO38" s="135"/>
      <c r="AP38" s="135"/>
      <c r="AQ38" s="149"/>
      <c r="AR38" s="147"/>
      <c r="AS38" s="135"/>
      <c r="AT38" s="135"/>
      <c r="AU38" s="135"/>
      <c r="AV38" s="147"/>
      <c r="AW38" s="135"/>
      <c r="AX38" s="135"/>
      <c r="AY38" s="149"/>
      <c r="AZ38" s="150"/>
      <c r="BA38" s="150"/>
      <c r="BB38" s="152"/>
      <c r="BC38" s="152"/>
      <c r="BD38" s="124"/>
      <c r="BE38" s="124"/>
      <c r="BF38" s="124"/>
      <c r="BG38" s="124"/>
      <c r="BH38" s="124"/>
      <c r="BI38" s="124"/>
      <c r="BJ38" s="124"/>
      <c r="BK38" s="124"/>
      <c r="BL38" s="124"/>
      <c r="BM38" s="124"/>
    </row>
    <row r="39" spans="1:65" s="125" customFormat="1" ht="30" customHeight="1" thickBot="1">
      <c r="A39" s="131"/>
      <c r="B39" s="154"/>
      <c r="C39" s="154"/>
      <c r="D39" s="155"/>
      <c r="E39" s="52"/>
      <c r="F39" s="154"/>
      <c r="G39" s="154"/>
      <c r="H39" s="52"/>
      <c r="I39" s="52"/>
      <c r="J39" s="154"/>
      <c r="K39" s="154"/>
      <c r="L39" s="52"/>
      <c r="M39" s="52"/>
      <c r="N39" s="154"/>
      <c r="O39" s="154"/>
      <c r="P39" s="52"/>
      <c r="Q39" s="52"/>
      <c r="R39" s="131"/>
      <c r="S39" s="154"/>
      <c r="T39" s="154"/>
      <c r="U39" s="52"/>
      <c r="V39" s="52"/>
      <c r="W39" s="154"/>
      <c r="X39" s="156"/>
      <c r="Y39" s="156"/>
      <c r="Z39" s="52"/>
      <c r="AA39" s="154"/>
      <c r="AB39" s="156"/>
      <c r="AC39" s="156"/>
      <c r="AD39" s="52"/>
      <c r="AE39" s="154"/>
      <c r="AF39" s="156"/>
      <c r="AG39" s="156"/>
      <c r="AH39" s="156"/>
      <c r="AI39" s="131"/>
      <c r="AJ39" s="157"/>
      <c r="AK39" s="156"/>
      <c r="AL39" s="156"/>
      <c r="AM39" s="52"/>
      <c r="AN39" s="154"/>
      <c r="AO39" s="156"/>
      <c r="AP39" s="156"/>
      <c r="AQ39" s="52"/>
      <c r="AR39" s="154"/>
      <c r="AS39" s="156"/>
      <c r="AT39" s="156"/>
      <c r="AU39" s="156"/>
      <c r="AV39" s="154"/>
      <c r="AW39" s="156"/>
      <c r="AX39" s="156"/>
      <c r="AY39" s="52"/>
      <c r="AZ39" s="158"/>
      <c r="BA39" s="158"/>
      <c r="BB39" s="126"/>
      <c r="BC39" s="126"/>
      <c r="BD39" s="124"/>
      <c r="BE39" s="124"/>
      <c r="BF39" s="124"/>
      <c r="BG39" s="124"/>
      <c r="BH39" s="124"/>
      <c r="BI39" s="124"/>
      <c r="BJ39" s="124"/>
      <c r="BK39" s="124"/>
      <c r="BL39" s="124"/>
      <c r="BM39" s="124"/>
    </row>
    <row r="40" spans="1:65" s="89" customFormat="1" ht="23.1" customHeight="1">
      <c r="A40" s="88" t="s">
        <v>4</v>
      </c>
      <c r="B40" s="88"/>
      <c r="C40" s="88"/>
      <c r="D40" s="88"/>
      <c r="E40" s="88"/>
      <c r="F40" s="88"/>
      <c r="G40" s="88"/>
      <c r="H40" s="88"/>
      <c r="I40" s="127"/>
      <c r="J40" s="88" t="s">
        <v>47</v>
      </c>
      <c r="K40" s="127"/>
      <c r="L40" s="127"/>
      <c r="M40" s="127"/>
      <c r="N40" s="127"/>
      <c r="O40" s="127"/>
      <c r="P40" s="127"/>
      <c r="Q40" s="127"/>
      <c r="R40" s="88" t="s">
        <v>4</v>
      </c>
      <c r="S40" s="127"/>
      <c r="T40" s="127"/>
      <c r="U40" s="127"/>
      <c r="V40" s="127"/>
      <c r="W40" s="127"/>
      <c r="X40" s="127"/>
      <c r="Y40" s="127"/>
      <c r="Z40" s="127"/>
      <c r="AA40" s="88" t="s">
        <v>47</v>
      </c>
      <c r="AB40" s="127"/>
      <c r="AC40" s="127"/>
      <c r="AD40" s="127"/>
      <c r="AE40" s="127"/>
      <c r="AF40" s="127"/>
      <c r="AG40" s="127"/>
      <c r="AH40" s="127"/>
      <c r="AI40" s="88" t="s">
        <v>4</v>
      </c>
      <c r="AJ40" s="127"/>
      <c r="AK40" s="127"/>
      <c r="AL40" s="127"/>
      <c r="AM40" s="127"/>
      <c r="AN40" s="127"/>
      <c r="AO40" s="127"/>
      <c r="AP40" s="127"/>
      <c r="AQ40" s="127"/>
      <c r="AR40" s="88" t="s">
        <v>47</v>
      </c>
      <c r="AS40" s="127"/>
      <c r="AT40" s="127"/>
      <c r="AU40" s="127"/>
      <c r="AV40" s="127"/>
      <c r="AW40" s="127"/>
      <c r="AX40" s="127"/>
      <c r="AY40" s="127"/>
      <c r="AZ40" s="88"/>
      <c r="BA40" s="88"/>
      <c r="BB40" s="88"/>
      <c r="BC40" s="99"/>
      <c r="BD40" s="88"/>
      <c r="BE40" s="88"/>
      <c r="BF40" s="88"/>
      <c r="BG40" s="88"/>
      <c r="BH40" s="88"/>
      <c r="BI40" s="88"/>
      <c r="BJ40" s="88"/>
      <c r="BK40" s="88"/>
      <c r="BL40" s="88"/>
      <c r="BM40" s="88"/>
    </row>
    <row r="41" spans="1:65">
      <c r="A41" s="88" t="s">
        <v>193</v>
      </c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9"/>
      <c r="BD41" s="128"/>
      <c r="BE41" s="128"/>
      <c r="BF41" s="128"/>
      <c r="BG41" s="128"/>
      <c r="BH41" s="128"/>
      <c r="BI41" s="128"/>
      <c r="BJ41" s="128"/>
      <c r="BK41" s="128"/>
      <c r="BL41" s="128"/>
      <c r="BM41" s="128"/>
    </row>
  </sheetData>
  <mergeCells count="123">
    <mergeCell ref="AZ27:BA27"/>
    <mergeCell ref="BB27:BC27"/>
    <mergeCell ref="AZ26:BA26"/>
    <mergeCell ref="AZ25:BA25"/>
    <mergeCell ref="BB25:BC25"/>
    <mergeCell ref="AZ17:BA17"/>
    <mergeCell ref="BB17:BC17"/>
    <mergeCell ref="BB24:BC24"/>
    <mergeCell ref="AZ20:BA20"/>
    <mergeCell ref="AZ22:BA22"/>
    <mergeCell ref="AZ24:BA24"/>
    <mergeCell ref="BB20:BC20"/>
    <mergeCell ref="AZ23:BA23"/>
    <mergeCell ref="BB23:BC23"/>
    <mergeCell ref="AZ15:BA15"/>
    <mergeCell ref="BB15:BC15"/>
    <mergeCell ref="AZ19:BA19"/>
    <mergeCell ref="BB19:BC19"/>
    <mergeCell ref="AR3:AU3"/>
    <mergeCell ref="AI1:AQ1"/>
    <mergeCell ref="AR1:BC1"/>
    <mergeCell ref="AK4:AK5"/>
    <mergeCell ref="AL4:AL5"/>
    <mergeCell ref="AM4:AM5"/>
    <mergeCell ref="AZ3:BC3"/>
    <mergeCell ref="AJ3:AM3"/>
    <mergeCell ref="AN4:AN5"/>
    <mergeCell ref="AN3:AQ3"/>
    <mergeCell ref="P2:Q2"/>
    <mergeCell ref="AG2:AH2"/>
    <mergeCell ref="BB22:BC22"/>
    <mergeCell ref="AZ2:BC2"/>
    <mergeCell ref="AE3:AH3"/>
    <mergeCell ref="S3:V3"/>
    <mergeCell ref="W3:Z3"/>
    <mergeCell ref="AB4:AB5"/>
    <mergeCell ref="AC4:AC5"/>
    <mergeCell ref="BB21:BC21"/>
    <mergeCell ref="A1:I1"/>
    <mergeCell ref="J1:Q1"/>
    <mergeCell ref="R1:Z1"/>
    <mergeCell ref="AA1:AH1"/>
    <mergeCell ref="AA3:AD3"/>
    <mergeCell ref="AZ16:BA16"/>
    <mergeCell ref="B3:E3"/>
    <mergeCell ref="F3:I3"/>
    <mergeCell ref="G4:G5"/>
    <mergeCell ref="H4:H5"/>
    <mergeCell ref="BB28:BC28"/>
    <mergeCell ref="J3:M3"/>
    <mergeCell ref="B4:B5"/>
    <mergeCell ref="C4:C5"/>
    <mergeCell ref="D4:D5"/>
    <mergeCell ref="N3:Q3"/>
    <mergeCell ref="AV3:AY3"/>
    <mergeCell ref="M4:M5"/>
    <mergeCell ref="N4:N5"/>
    <mergeCell ref="AZ21:BA21"/>
    <mergeCell ref="O4:O5"/>
    <mergeCell ref="P4:P5"/>
    <mergeCell ref="AF4:AF5"/>
    <mergeCell ref="AG4:AG5"/>
    <mergeCell ref="X4:X5"/>
    <mergeCell ref="Y4:Y5"/>
    <mergeCell ref="T4:T5"/>
    <mergeCell ref="U4:U5"/>
    <mergeCell ref="Q4:Q5"/>
    <mergeCell ref="S4:S5"/>
    <mergeCell ref="AZ14:BA14"/>
    <mergeCell ref="BB14:BC14"/>
    <mergeCell ref="I4:I5"/>
    <mergeCell ref="J4:J5"/>
    <mergeCell ref="E4:E5"/>
    <mergeCell ref="F4:F5"/>
    <mergeCell ref="AX4:AX5"/>
    <mergeCell ref="AY4:AY5"/>
    <mergeCell ref="K4:K5"/>
    <mergeCell ref="L4:L5"/>
    <mergeCell ref="AZ30:BA30"/>
    <mergeCell ref="BB30:BC30"/>
    <mergeCell ref="AH4:AH5"/>
    <mergeCell ref="AJ4:AJ5"/>
    <mergeCell ref="V4:V5"/>
    <mergeCell ref="W4:W5"/>
    <mergeCell ref="AQ4:AQ5"/>
    <mergeCell ref="AR4:AR5"/>
    <mergeCell ref="AO4:AO5"/>
    <mergeCell ref="AP4:AP5"/>
    <mergeCell ref="Z4:Z5"/>
    <mergeCell ref="AA4:AA5"/>
    <mergeCell ref="AD4:AD5"/>
    <mergeCell ref="AE4:AE5"/>
    <mergeCell ref="AW4:AW5"/>
    <mergeCell ref="AS4:AS5"/>
    <mergeCell ref="AT4:AT5"/>
    <mergeCell ref="AU4:AU5"/>
    <mergeCell ref="AV4:AV5"/>
    <mergeCell ref="BB8:BC8"/>
    <mergeCell ref="AZ9:BA9"/>
    <mergeCell ref="BB9:BC9"/>
    <mergeCell ref="BB4:BC5"/>
    <mergeCell ref="AZ6:BA6"/>
    <mergeCell ref="BB6:BC6"/>
    <mergeCell ref="AZ7:BA7"/>
    <mergeCell ref="BB7:BC7"/>
    <mergeCell ref="AZ4:BA5"/>
    <mergeCell ref="AZ8:BA8"/>
    <mergeCell ref="AZ10:BA10"/>
    <mergeCell ref="BB10:BC10"/>
    <mergeCell ref="AZ11:BA11"/>
    <mergeCell ref="BB11:BC11"/>
    <mergeCell ref="AZ12:BA12"/>
    <mergeCell ref="BB12:BC12"/>
    <mergeCell ref="AZ31:BA31"/>
    <mergeCell ref="BB31:BC31"/>
    <mergeCell ref="AZ13:BA13"/>
    <mergeCell ref="BB13:BC13"/>
    <mergeCell ref="AZ32:BA32"/>
    <mergeCell ref="BB32:BC32"/>
    <mergeCell ref="AZ28:BA28"/>
    <mergeCell ref="BB16:BC16"/>
    <mergeCell ref="AZ18:BA18"/>
    <mergeCell ref="BB18:BC18"/>
  </mergeCells>
  <phoneticPr fontId="1" type="noConversion"/>
  <printOptions horizontalCentered="1"/>
  <pageMargins left="0.59055118110236227" right="0.59055118110236227" top="0.59055118110236227" bottom="0.59055118110236227" header="0.27559055118110237" footer="0"/>
  <pageSetup paperSize="9" orientation="portrait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J37"/>
  <sheetViews>
    <sheetView showGridLines="0" view="pageBreakPreview" topLeftCell="A2" zoomScale="85" zoomScaleNormal="100" zoomScaleSheetLayoutView="85" workbookViewId="0">
      <selection activeCell="H18" sqref="H18"/>
    </sheetView>
  </sheetViews>
  <sheetFormatPr defaultColWidth="9" defaultRowHeight="16.2"/>
  <cols>
    <col min="1" max="1" width="13.33203125" style="11" customWidth="1"/>
    <col min="2" max="2" width="7" style="11" customWidth="1"/>
    <col min="3" max="3" width="10.6640625" style="11" customWidth="1"/>
    <col min="4" max="4" width="7.88671875" style="11" customWidth="1"/>
    <col min="5" max="5" width="8" style="11" customWidth="1"/>
    <col min="6" max="6" width="9.109375" style="11" customWidth="1"/>
    <col min="7" max="7" width="8.88671875" style="11" customWidth="1"/>
    <col min="8" max="8" width="9.77734375" style="11" customWidth="1"/>
    <col min="9" max="9" width="10.109375" style="11" customWidth="1"/>
    <col min="10" max="10" width="5.21875" style="11" customWidth="1"/>
    <col min="11" max="14" width="9" style="11"/>
    <col min="15" max="15" width="9.44140625" style="11" customWidth="1"/>
    <col min="16" max="16" width="8.6640625" style="11" customWidth="1"/>
    <col min="17" max="17" width="8.88671875" style="11" customWidth="1"/>
    <col min="18" max="18" width="9.21875" style="11" customWidth="1"/>
    <col min="19" max="19" width="8.77734375" style="11" customWidth="1"/>
    <col min="20" max="21" width="9.21875" style="11" customWidth="1"/>
    <col min="22" max="22" width="11.109375" style="11" customWidth="1"/>
    <col min="23" max="24" width="9.44140625" style="11" customWidth="1"/>
    <col min="25" max="25" width="10.21875" style="11" customWidth="1"/>
    <col min="26" max="26" width="9.33203125" style="11" customWidth="1"/>
    <col min="27" max="27" width="10.88671875" style="11" customWidth="1"/>
    <col min="28" max="16384" width="9" style="11"/>
  </cols>
  <sheetData>
    <row r="1" spans="1:10" s="34" customFormat="1" ht="39" customHeight="1">
      <c r="A1" s="484" t="s">
        <v>49</v>
      </c>
      <c r="B1" s="484"/>
      <c r="C1" s="484"/>
      <c r="D1" s="484"/>
      <c r="E1" s="484"/>
      <c r="F1" s="484"/>
      <c r="G1" s="484"/>
      <c r="H1" s="484"/>
      <c r="I1" s="485"/>
      <c r="J1" s="485"/>
    </row>
    <row r="2" spans="1:10" s="20" customFormat="1" ht="15" customHeight="1" thickBot="1">
      <c r="A2" s="6" t="s">
        <v>188</v>
      </c>
      <c r="B2" s="19"/>
      <c r="C2" s="19"/>
      <c r="D2" s="19"/>
      <c r="E2" s="19"/>
      <c r="F2" s="19"/>
      <c r="G2" s="19"/>
      <c r="J2" s="10" t="s">
        <v>189</v>
      </c>
    </row>
    <row r="3" spans="1:10" s="4" customFormat="1" ht="30" customHeight="1">
      <c r="A3" s="486" t="s">
        <v>160</v>
      </c>
      <c r="B3" s="35" t="s">
        <v>29</v>
      </c>
      <c r="C3" s="35"/>
      <c r="D3" s="36"/>
      <c r="E3" s="36"/>
      <c r="F3" s="36"/>
      <c r="G3" s="36"/>
      <c r="H3" s="36"/>
      <c r="I3" s="36"/>
      <c r="J3" s="37"/>
    </row>
    <row r="4" spans="1:10" s="4" customFormat="1" ht="30" customHeight="1">
      <c r="A4" s="487"/>
      <c r="B4" s="489" t="s">
        <v>14</v>
      </c>
      <c r="C4" s="38" t="s">
        <v>161</v>
      </c>
      <c r="D4" s="32"/>
      <c r="E4" s="33"/>
      <c r="F4" s="39" t="s">
        <v>9</v>
      </c>
      <c r="G4" s="40"/>
      <c r="H4" s="40"/>
      <c r="I4" s="40"/>
      <c r="J4" s="40"/>
    </row>
    <row r="5" spans="1:10" s="4" customFormat="1" ht="100.5" customHeight="1" thickBot="1">
      <c r="A5" s="488"/>
      <c r="B5" s="490"/>
      <c r="C5" s="41" t="s">
        <v>10</v>
      </c>
      <c r="D5" s="41" t="s">
        <v>162</v>
      </c>
      <c r="E5" s="41" t="s">
        <v>11</v>
      </c>
      <c r="F5" s="41" t="s">
        <v>18</v>
      </c>
      <c r="G5" s="41" t="s">
        <v>15</v>
      </c>
      <c r="H5" s="41" t="s">
        <v>16</v>
      </c>
      <c r="I5" s="41" t="s">
        <v>13</v>
      </c>
      <c r="J5" s="42" t="s">
        <v>12</v>
      </c>
    </row>
    <row r="6" spans="1:10" s="7" customFormat="1" ht="30" hidden="1" customHeight="1">
      <c r="A6" s="5" t="s">
        <v>0</v>
      </c>
      <c r="B6" s="21">
        <f>SUM(C6:H6)</f>
        <v>4.8</v>
      </c>
      <c r="C6" s="21">
        <v>0</v>
      </c>
      <c r="D6" s="21">
        <v>0</v>
      </c>
      <c r="E6" s="21">
        <v>0</v>
      </c>
      <c r="F6" s="21">
        <v>3.5</v>
      </c>
      <c r="G6" s="21">
        <v>0</v>
      </c>
      <c r="H6" s="21">
        <v>1.3</v>
      </c>
    </row>
    <row r="7" spans="1:10" s="7" customFormat="1" ht="30" hidden="1" customHeight="1">
      <c r="A7" s="5" t="s">
        <v>1</v>
      </c>
      <c r="B7" s="21">
        <f>SUM(C7:H7)</f>
        <v>7.5</v>
      </c>
      <c r="C7" s="21">
        <v>0</v>
      </c>
      <c r="D7" s="21">
        <v>0</v>
      </c>
      <c r="E7" s="21">
        <v>0</v>
      </c>
      <c r="F7" s="21">
        <v>0</v>
      </c>
      <c r="G7" s="21">
        <v>7.5</v>
      </c>
      <c r="H7" s="21">
        <v>0</v>
      </c>
    </row>
    <row r="8" spans="1:10" s="4" customFormat="1" ht="30" hidden="1" customHeight="1">
      <c r="A8" s="24" t="s">
        <v>2</v>
      </c>
      <c r="B8" s="23">
        <f>SUM(C8:H8)</f>
        <v>3.5</v>
      </c>
      <c r="C8" s="23">
        <v>0</v>
      </c>
      <c r="D8" s="23">
        <v>0</v>
      </c>
      <c r="E8" s="23">
        <v>0</v>
      </c>
      <c r="F8" s="23">
        <v>3.5</v>
      </c>
      <c r="G8" s="23">
        <v>0</v>
      </c>
      <c r="H8" s="23">
        <v>0</v>
      </c>
    </row>
    <row r="9" spans="1:10" s="4" customFormat="1" ht="30" hidden="1" customHeight="1">
      <c r="A9" s="27" t="s">
        <v>5</v>
      </c>
      <c r="B9" s="23">
        <f>SUM(C9:H9)</f>
        <v>4.3</v>
      </c>
      <c r="C9" s="23">
        <v>0</v>
      </c>
      <c r="D9" s="23">
        <v>0</v>
      </c>
      <c r="E9" s="23">
        <v>0</v>
      </c>
      <c r="F9" s="23">
        <v>0</v>
      </c>
      <c r="G9" s="23">
        <v>4.3</v>
      </c>
      <c r="H9" s="23">
        <v>0</v>
      </c>
    </row>
    <row r="10" spans="1:10" s="4" customFormat="1" ht="30" hidden="1" customHeight="1">
      <c r="A10" s="27" t="s">
        <v>6</v>
      </c>
      <c r="B10" s="23">
        <f>SUM(C10:H10)</f>
        <v>4</v>
      </c>
      <c r="C10" s="23">
        <v>0</v>
      </c>
      <c r="D10" s="22">
        <v>0</v>
      </c>
      <c r="E10" s="22">
        <v>0</v>
      </c>
      <c r="F10" s="22">
        <v>4</v>
      </c>
      <c r="G10" s="22">
        <v>0</v>
      </c>
      <c r="H10" s="22">
        <v>0</v>
      </c>
    </row>
    <row r="11" spans="1:10" s="4" customFormat="1" ht="30" hidden="1" customHeight="1">
      <c r="A11" s="27"/>
      <c r="B11" s="23"/>
      <c r="C11" s="23"/>
      <c r="D11" s="22"/>
      <c r="E11" s="22"/>
      <c r="F11" s="22"/>
      <c r="G11" s="22"/>
      <c r="H11" s="22"/>
    </row>
    <row r="12" spans="1:10" s="4" customFormat="1" ht="30" hidden="1" customHeight="1">
      <c r="A12" s="27" t="s">
        <v>7</v>
      </c>
      <c r="B12" s="23">
        <f>SUM(C12:H12)</f>
        <v>3</v>
      </c>
      <c r="C12" s="23">
        <v>0</v>
      </c>
      <c r="D12" s="23">
        <v>0</v>
      </c>
      <c r="E12" s="23">
        <v>0</v>
      </c>
      <c r="F12" s="23">
        <v>0</v>
      </c>
      <c r="G12" s="23">
        <v>3</v>
      </c>
      <c r="H12" s="23">
        <v>0</v>
      </c>
    </row>
    <row r="13" spans="1:10" s="4" customFormat="1" ht="30" hidden="1" customHeight="1">
      <c r="A13" s="27" t="s">
        <v>8</v>
      </c>
      <c r="B13" s="23">
        <f>SUM(C13:H13)</f>
        <v>0.5</v>
      </c>
      <c r="C13" s="23">
        <v>0</v>
      </c>
      <c r="D13" s="23">
        <v>0</v>
      </c>
      <c r="E13" s="23">
        <v>0</v>
      </c>
      <c r="F13" s="23">
        <v>0</v>
      </c>
      <c r="G13" s="23">
        <v>0.5</v>
      </c>
      <c r="H13" s="23">
        <v>0</v>
      </c>
    </row>
    <row r="14" spans="1:10" s="4" customFormat="1" ht="33" hidden="1" customHeight="1">
      <c r="A14" s="73" t="s">
        <v>54</v>
      </c>
      <c r="B14" s="43">
        <v>16578</v>
      </c>
      <c r="C14" s="43">
        <v>946</v>
      </c>
      <c r="D14" s="43">
        <v>6963</v>
      </c>
      <c r="E14" s="43">
        <v>8669</v>
      </c>
      <c r="F14" s="43">
        <v>16356</v>
      </c>
      <c r="G14" s="43">
        <v>0</v>
      </c>
      <c r="H14" s="43">
        <v>0</v>
      </c>
      <c r="I14" s="43">
        <v>0</v>
      </c>
      <c r="J14" s="43">
        <v>222</v>
      </c>
    </row>
    <row r="15" spans="1:10" s="4" customFormat="1" ht="33" hidden="1" customHeight="1">
      <c r="A15" s="44" t="s">
        <v>53</v>
      </c>
      <c r="B15" s="43">
        <f>SUM(C15:E15)</f>
        <v>13295</v>
      </c>
      <c r="C15" s="43">
        <v>427</v>
      </c>
      <c r="D15" s="43">
        <v>0</v>
      </c>
      <c r="E15" s="43">
        <v>12868</v>
      </c>
      <c r="F15" s="43">
        <v>13295</v>
      </c>
      <c r="G15" s="43">
        <v>0</v>
      </c>
      <c r="H15" s="43">
        <v>0</v>
      </c>
      <c r="I15" s="43">
        <v>0</v>
      </c>
      <c r="J15" s="43">
        <v>0</v>
      </c>
    </row>
    <row r="16" spans="1:10" s="4" customFormat="1" ht="33" customHeight="1">
      <c r="A16" s="44" t="s">
        <v>52</v>
      </c>
      <c r="B16" s="43">
        <v>11403</v>
      </c>
      <c r="C16" s="43">
        <v>413</v>
      </c>
      <c r="D16" s="43">
        <v>0</v>
      </c>
      <c r="E16" s="43">
        <v>10990</v>
      </c>
      <c r="F16" s="43">
        <v>10418</v>
      </c>
      <c r="G16" s="43">
        <v>0</v>
      </c>
      <c r="H16" s="43">
        <v>985</v>
      </c>
      <c r="I16" s="43">
        <v>0</v>
      </c>
      <c r="J16" s="43">
        <v>0</v>
      </c>
    </row>
    <row r="17" spans="1:10" s="4" customFormat="1" ht="33" customHeight="1">
      <c r="A17" s="44" t="s">
        <v>51</v>
      </c>
      <c r="B17" s="43">
        <v>12783</v>
      </c>
      <c r="C17" s="43">
        <v>394</v>
      </c>
      <c r="D17" s="43">
        <v>0</v>
      </c>
      <c r="E17" s="43">
        <v>12389</v>
      </c>
      <c r="F17" s="43">
        <v>11616</v>
      </c>
      <c r="G17" s="43">
        <v>0</v>
      </c>
      <c r="H17" s="43">
        <v>1167</v>
      </c>
      <c r="I17" s="43">
        <v>0</v>
      </c>
      <c r="J17" s="43">
        <v>0</v>
      </c>
    </row>
    <row r="18" spans="1:10" s="4" customFormat="1" ht="33" customHeight="1">
      <c r="A18" s="44" t="s">
        <v>17</v>
      </c>
      <c r="B18" s="43">
        <f>SUM(C18:E18)</f>
        <v>19112</v>
      </c>
      <c r="C18" s="43">
        <v>314</v>
      </c>
      <c r="D18" s="43">
        <v>0</v>
      </c>
      <c r="E18" s="43">
        <v>18798</v>
      </c>
      <c r="F18" s="43">
        <v>15996</v>
      </c>
      <c r="G18" s="43">
        <v>0</v>
      </c>
      <c r="H18" s="43">
        <v>3116</v>
      </c>
      <c r="I18" s="43">
        <v>0</v>
      </c>
      <c r="J18" s="43">
        <v>0</v>
      </c>
    </row>
    <row r="19" spans="1:10" s="4" customFormat="1" ht="33" customHeight="1">
      <c r="A19" s="44"/>
      <c r="B19" s="43"/>
      <c r="C19" s="43"/>
      <c r="D19" s="43"/>
      <c r="E19" s="43"/>
      <c r="F19" s="43"/>
      <c r="G19" s="43"/>
      <c r="H19" s="43"/>
      <c r="I19" s="43"/>
      <c r="J19" s="43"/>
    </row>
    <row r="20" spans="1:10" s="7" customFormat="1" ht="31.5" customHeight="1">
      <c r="A20" s="44" t="s">
        <v>31</v>
      </c>
      <c r="B20" s="48">
        <f>SUM(C20:E20)</f>
        <v>31988</v>
      </c>
      <c r="C20" s="48">
        <v>217</v>
      </c>
      <c r="D20" s="48">
        <v>0</v>
      </c>
      <c r="E20" s="48">
        <v>31771</v>
      </c>
      <c r="F20" s="48">
        <v>17527</v>
      </c>
      <c r="G20" s="48">
        <v>0</v>
      </c>
      <c r="H20" s="48">
        <v>14461</v>
      </c>
      <c r="I20" s="48">
        <v>0</v>
      </c>
      <c r="J20" s="48">
        <v>0</v>
      </c>
    </row>
    <row r="21" spans="1:10" s="7" customFormat="1" ht="31.5" customHeight="1">
      <c r="A21" s="44" t="s">
        <v>183</v>
      </c>
      <c r="B21" s="48">
        <v>39169</v>
      </c>
      <c r="C21" s="48">
        <v>216</v>
      </c>
      <c r="D21" s="48">
        <v>0</v>
      </c>
      <c r="E21" s="48">
        <v>38954</v>
      </c>
      <c r="F21" s="48">
        <v>13301</v>
      </c>
      <c r="G21" s="48">
        <v>0</v>
      </c>
      <c r="H21" s="48">
        <v>25868</v>
      </c>
      <c r="I21" s="48">
        <v>0</v>
      </c>
      <c r="J21" s="48">
        <v>0</v>
      </c>
    </row>
    <row r="22" spans="1:10" s="7" customFormat="1" ht="31.5" customHeight="1">
      <c r="A22" s="44" t="s">
        <v>194</v>
      </c>
      <c r="B22" s="48">
        <f>SUM(B23:B24)</f>
        <v>47591.32</v>
      </c>
      <c r="C22" s="48">
        <f t="shared" ref="C22:J22" si="0">SUM(C23:C24)</f>
        <v>132.61000000000001</v>
      </c>
      <c r="D22" s="48">
        <f t="shared" si="0"/>
        <v>0</v>
      </c>
      <c r="E22" s="48">
        <f t="shared" si="0"/>
        <v>47458.71</v>
      </c>
      <c r="F22" s="48">
        <f t="shared" si="0"/>
        <v>13932.07</v>
      </c>
      <c r="G22" s="48">
        <f t="shared" si="0"/>
        <v>0</v>
      </c>
      <c r="H22" s="48">
        <f t="shared" si="0"/>
        <v>33659.25</v>
      </c>
      <c r="I22" s="48">
        <f t="shared" si="0"/>
        <v>0</v>
      </c>
      <c r="J22" s="48">
        <f t="shared" si="0"/>
        <v>0</v>
      </c>
    </row>
    <row r="23" spans="1:10" s="7" customFormat="1" ht="31.5" hidden="1" customHeight="1">
      <c r="A23" s="44"/>
      <c r="B23" s="48">
        <v>23035.17</v>
      </c>
      <c r="C23" s="48">
        <v>95.67</v>
      </c>
      <c r="D23" s="48">
        <v>0</v>
      </c>
      <c r="E23" s="48">
        <v>22939.5</v>
      </c>
      <c r="F23" s="48">
        <v>7041.85</v>
      </c>
      <c r="G23" s="48">
        <v>0</v>
      </c>
      <c r="H23" s="48">
        <v>15993.32</v>
      </c>
      <c r="I23" s="48">
        <f t="shared" ref="I23:J25" si="1">SUM(I24:I25)</f>
        <v>0</v>
      </c>
      <c r="J23" s="48">
        <f t="shared" si="1"/>
        <v>0</v>
      </c>
    </row>
    <row r="24" spans="1:10" s="7" customFormat="1" ht="31.5" hidden="1" customHeight="1">
      <c r="A24" s="44"/>
      <c r="B24" s="48">
        <v>24556.15</v>
      </c>
      <c r="C24" s="48">
        <v>36.94</v>
      </c>
      <c r="D24" s="48">
        <v>0</v>
      </c>
      <c r="E24" s="48">
        <v>24519.21</v>
      </c>
      <c r="F24" s="48">
        <v>6890.22</v>
      </c>
      <c r="G24" s="48">
        <v>0</v>
      </c>
      <c r="H24" s="48">
        <v>17665.93</v>
      </c>
      <c r="I24" s="48">
        <f t="shared" si="1"/>
        <v>0</v>
      </c>
      <c r="J24" s="48">
        <f t="shared" si="1"/>
        <v>0</v>
      </c>
    </row>
    <row r="25" spans="1:10" s="7" customFormat="1" ht="31.5" customHeight="1">
      <c r="A25" s="44" t="s">
        <v>231</v>
      </c>
      <c r="B25" s="48">
        <v>51125</v>
      </c>
      <c r="C25" s="48">
        <v>59</v>
      </c>
      <c r="D25" s="48">
        <v>0</v>
      </c>
      <c r="E25" s="48">
        <v>51066</v>
      </c>
      <c r="F25" s="48">
        <v>424</v>
      </c>
      <c r="G25" s="48">
        <v>0</v>
      </c>
      <c r="H25" s="48">
        <v>50701</v>
      </c>
      <c r="I25" s="48">
        <f t="shared" si="1"/>
        <v>0</v>
      </c>
      <c r="J25" s="48">
        <f t="shared" si="1"/>
        <v>0</v>
      </c>
    </row>
    <row r="26" spans="1:10" s="7" customFormat="1" ht="31.5" customHeight="1">
      <c r="A26" s="44"/>
      <c r="B26" s="48"/>
      <c r="C26" s="48"/>
      <c r="D26" s="48"/>
      <c r="E26" s="48"/>
      <c r="F26" s="48"/>
      <c r="G26" s="48"/>
      <c r="H26" s="48"/>
      <c r="I26" s="48"/>
      <c r="J26" s="48"/>
    </row>
    <row r="27" spans="1:10" s="7" customFormat="1" ht="31.5" customHeight="1">
      <c r="A27" s="44"/>
      <c r="B27" s="48"/>
      <c r="C27" s="48"/>
      <c r="D27" s="48"/>
      <c r="E27" s="48"/>
      <c r="F27" s="48"/>
      <c r="G27" s="48"/>
      <c r="H27" s="48"/>
      <c r="I27" s="48"/>
      <c r="J27" s="48"/>
    </row>
    <row r="28" spans="1:10" s="7" customFormat="1" ht="31.5" customHeight="1">
      <c r="A28" s="44"/>
      <c r="B28" s="48"/>
      <c r="C28" s="48"/>
      <c r="D28" s="48"/>
      <c r="E28" s="48"/>
      <c r="F28" s="48"/>
      <c r="G28" s="48"/>
      <c r="H28" s="48"/>
      <c r="I28" s="48"/>
      <c r="J28" s="48"/>
    </row>
    <row r="29" spans="1:10" s="7" customFormat="1" ht="31.5" customHeight="1">
      <c r="A29" s="44"/>
      <c r="B29" s="48"/>
      <c r="C29" s="48"/>
      <c r="D29" s="48"/>
      <c r="E29" s="48"/>
      <c r="F29" s="48"/>
      <c r="G29" s="48"/>
      <c r="H29" s="48"/>
      <c r="I29" s="48"/>
      <c r="J29" s="48"/>
    </row>
    <row r="30" spans="1:10" s="7" customFormat="1" ht="28.5" customHeight="1">
      <c r="A30" s="44"/>
      <c r="B30" s="48"/>
      <c r="C30" s="48"/>
      <c r="D30" s="48"/>
      <c r="E30" s="48"/>
      <c r="F30" s="48"/>
      <c r="G30" s="48"/>
      <c r="H30" s="48"/>
      <c r="I30" s="48"/>
      <c r="J30" s="48"/>
    </row>
    <row r="31" spans="1:10" s="4" customFormat="1" ht="11.25" customHeight="1">
      <c r="A31" s="44"/>
      <c r="B31" s="48"/>
      <c r="C31" s="48"/>
      <c r="D31" s="48"/>
      <c r="E31" s="48"/>
      <c r="F31" s="48"/>
      <c r="G31" s="48"/>
      <c r="H31" s="48"/>
      <c r="I31" s="48"/>
      <c r="J31" s="48"/>
    </row>
    <row r="32" spans="1:10" ht="13.5" customHeight="1">
      <c r="A32" s="44"/>
      <c r="B32" s="48"/>
      <c r="C32" s="48"/>
      <c r="D32" s="48"/>
      <c r="E32" s="48"/>
      <c r="F32" s="48"/>
      <c r="G32" s="48"/>
      <c r="H32" s="48"/>
      <c r="I32" s="48"/>
      <c r="J32" s="48"/>
    </row>
    <row r="33" spans="1:10" hidden="1">
      <c r="A33" s="44"/>
      <c r="B33" s="48"/>
      <c r="C33" s="48"/>
      <c r="D33" s="48"/>
      <c r="E33" s="48"/>
      <c r="F33" s="48"/>
      <c r="G33" s="48"/>
      <c r="H33" s="48"/>
      <c r="I33" s="48"/>
      <c r="J33" s="48"/>
    </row>
    <row r="34" spans="1:10" ht="30" customHeight="1" thickBot="1">
      <c r="A34" s="45"/>
      <c r="B34" s="46"/>
      <c r="C34" s="46"/>
      <c r="D34" s="46"/>
      <c r="E34" s="46"/>
      <c r="F34" s="46"/>
      <c r="G34" s="46"/>
      <c r="H34" s="46"/>
      <c r="I34" s="46"/>
      <c r="J34" s="46"/>
    </row>
    <row r="35" spans="1:10">
      <c r="A35" s="12" t="s">
        <v>229</v>
      </c>
      <c r="B35" s="12"/>
      <c r="C35" s="12"/>
      <c r="D35" s="12"/>
      <c r="E35" s="4"/>
      <c r="F35" s="12"/>
      <c r="G35" s="12"/>
      <c r="H35" s="12"/>
      <c r="I35" s="4"/>
      <c r="J35" s="4"/>
    </row>
    <row r="36" spans="1:10">
      <c r="A36" s="12" t="s">
        <v>206</v>
      </c>
      <c r="B36" s="25"/>
      <c r="C36" s="25"/>
      <c r="D36" s="25"/>
      <c r="E36" s="25"/>
      <c r="F36" s="25"/>
      <c r="G36" s="25"/>
      <c r="H36" s="25"/>
    </row>
    <row r="37" spans="1:10" s="7" customFormat="1" ht="17.25" customHeight="1">
      <c r="A37" s="491" t="s">
        <v>289</v>
      </c>
      <c r="B37" s="491"/>
      <c r="C37" s="491"/>
      <c r="D37" s="491"/>
      <c r="E37" s="491"/>
      <c r="F37" s="491"/>
      <c r="G37" s="491"/>
      <c r="H37" s="491"/>
      <c r="I37" s="491"/>
      <c r="J37" s="491"/>
    </row>
  </sheetData>
  <mergeCells count="4">
    <mergeCell ref="A1:J1"/>
    <mergeCell ref="A3:A5"/>
    <mergeCell ref="B4:B5"/>
    <mergeCell ref="A37:J37"/>
  </mergeCells>
  <phoneticPr fontId="1" type="noConversion"/>
  <printOptions horizontalCentered="1"/>
  <pageMargins left="0.59055118110236227" right="0.59055118110236227" top="0.59055118110236227" bottom="0.59055118110236227" header="0.27559055118110237" footer="0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具名範圍</vt:lpstr>
      </vt:variant>
      <vt:variant>
        <vt:i4>4</vt:i4>
      </vt:variant>
    </vt:vector>
  </HeadingPairs>
  <TitlesOfParts>
    <vt:vector size="13" baseType="lpstr">
      <vt:lpstr>10-1完整版</vt:lpstr>
      <vt:lpstr>10-1完整版續-0618ok</vt:lpstr>
      <vt:lpstr>10-2環境空氣品質(完整版)</vt:lpstr>
      <vt:lpstr>10-3環境音量監測不合格情形(完整版)-0618ok</vt:lpstr>
      <vt:lpstr>10-4道路交通音量監測不合格情形(舊格式不用了)</vt:lpstr>
      <vt:lpstr>10-4道路交通音量監測不合格情形 </vt:lpstr>
      <vt:lpstr>10-5公害陳情受理案件</vt:lpstr>
      <vt:lpstr>10-6環保稽查(查核)概況</vt:lpstr>
      <vt:lpstr>10-7水肥清運處理概況(完整版) </vt:lpstr>
      <vt:lpstr>'10-1完整版續-0618ok'!Print_Area</vt:lpstr>
      <vt:lpstr>'10-4道路交通音量監測不合格情形(舊格式不用了)'!Print_Area</vt:lpstr>
      <vt:lpstr>'10-5公害陳情受理案件'!Print_Area</vt:lpstr>
      <vt:lpstr>'10-6環保稽查(查核)概況'!Print_Area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臺南市政府主計處</dc:creator>
  <cp:lastModifiedBy>user</cp:lastModifiedBy>
  <cp:lastPrinted>2020-05-11T02:33:29Z</cp:lastPrinted>
  <dcterms:created xsi:type="dcterms:W3CDTF">2002-08-12T02:29:45Z</dcterms:created>
  <dcterms:modified xsi:type="dcterms:W3CDTF">2020-06-22T09:06:27Z</dcterms:modified>
</cp:coreProperties>
</file>