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850" windowWidth="19260" windowHeight="5895"/>
  </bookViews>
  <sheets>
    <sheet name="106年總表" sheetId="1" r:id="rId1"/>
    <sheet name="106新化水電" sheetId="2" r:id="rId2"/>
    <sheet name="106崙頂" sheetId="6" r:id="rId3"/>
    <sheet name="106全興" sheetId="7" r:id="rId4"/>
    <sheet name="106唪口" sheetId="4" r:id="rId5"/>
    <sheet name="106唪口水電" sheetId="3" r:id="rId6"/>
    <sheet name="106北勢" sheetId="5" r:id="rId7"/>
    <sheet name="105協興" sheetId="8" r:id="rId8"/>
    <sheet name="105豐榮" sheetId="9" r:id="rId9"/>
  </sheets>
  <calcPr calcId="125725"/>
</workbook>
</file>

<file path=xl/calcChain.xml><?xml version="1.0" encoding="utf-8"?>
<calcChain xmlns="http://schemas.openxmlformats.org/spreadsheetml/2006/main">
  <c r="D12" i="1"/>
  <c r="D14" i="9"/>
  <c r="D14" i="8"/>
  <c r="D15" i="5"/>
  <c r="D7" i="3"/>
  <c r="D12" i="4"/>
  <c r="D14"/>
  <c r="D12" i="7"/>
  <c r="D14" i="6"/>
  <c r="B13" i="1"/>
  <c r="C14" i="9"/>
  <c r="G7" i="8"/>
  <c r="E7"/>
  <c r="C7" i="3"/>
  <c r="E6"/>
  <c r="C12" i="4"/>
  <c r="C12" i="7"/>
  <c r="C14" i="6"/>
  <c r="G6" i="2"/>
  <c r="C7"/>
  <c r="A1" l="1"/>
  <c r="A1" i="8"/>
  <c r="A1" i="5"/>
  <c r="G5" i="2"/>
  <c r="E11" i="4" l="1"/>
  <c r="E6"/>
  <c r="E7"/>
  <c r="E8"/>
  <c r="E9"/>
  <c r="E10"/>
  <c r="G11"/>
  <c r="G6"/>
  <c r="G7"/>
  <c r="G8"/>
  <c r="G9"/>
  <c r="G10"/>
  <c r="E5" i="1" l="1"/>
  <c r="G13" i="6"/>
  <c r="G6"/>
  <c r="G7"/>
  <c r="G8"/>
  <c r="G9"/>
  <c r="G10"/>
  <c r="G11"/>
  <c r="G12"/>
  <c r="E11" i="1"/>
  <c r="B11"/>
  <c r="G12" i="9"/>
  <c r="E12"/>
  <c r="G11"/>
  <c r="E11"/>
  <c r="G10"/>
  <c r="E10"/>
  <c r="G9"/>
  <c r="E9"/>
  <c r="G8"/>
  <c r="E8"/>
  <c r="G7"/>
  <c r="E7"/>
  <c r="G6"/>
  <c r="E6"/>
  <c r="G13"/>
  <c r="E13"/>
  <c r="G5"/>
  <c r="E5"/>
  <c r="C14" i="8"/>
  <c r="B10" i="1" s="1"/>
  <c r="G13" i="8"/>
  <c r="E13"/>
  <c r="G12"/>
  <c r="E12"/>
  <c r="G11"/>
  <c r="E11"/>
  <c r="G10"/>
  <c r="E10"/>
  <c r="G9"/>
  <c r="E9"/>
  <c r="G8"/>
  <c r="E8"/>
  <c r="G6"/>
  <c r="E6"/>
  <c r="G5"/>
  <c r="E5"/>
  <c r="B8" i="1"/>
  <c r="E9"/>
  <c r="C15" i="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E8" i="1"/>
  <c r="E7"/>
  <c r="C14" i="4"/>
  <c r="E14" s="1"/>
  <c r="E13"/>
  <c r="G5"/>
  <c r="E5"/>
  <c r="E6" i="1"/>
  <c r="E12" i="7"/>
  <c r="G10"/>
  <c r="E10"/>
  <c r="G9"/>
  <c r="E9"/>
  <c r="G8"/>
  <c r="E8"/>
  <c r="G7"/>
  <c r="E7"/>
  <c r="G6"/>
  <c r="E6"/>
  <c r="G11"/>
  <c r="E11"/>
  <c r="G5"/>
  <c r="E5"/>
  <c r="B5" i="1"/>
  <c r="E14" i="6"/>
  <c r="E12"/>
  <c r="E11"/>
  <c r="E10"/>
  <c r="E9"/>
  <c r="E8"/>
  <c r="E7"/>
  <c r="E6"/>
  <c r="E13"/>
  <c r="G5"/>
  <c r="E5"/>
  <c r="G14" l="1"/>
  <c r="E14" i="9"/>
  <c r="E14" i="8"/>
  <c r="G15" i="5"/>
  <c r="B9" i="1"/>
  <c r="G14" i="4"/>
  <c r="G12"/>
  <c r="E12"/>
  <c r="B7" i="1"/>
  <c r="B6"/>
  <c r="G12" i="7"/>
  <c r="E10" i="1"/>
  <c r="G14" i="9"/>
  <c r="G14" i="8"/>
  <c r="E15" i="5"/>
  <c r="D15" i="1" l="1"/>
  <c r="E13" l="1"/>
  <c r="E14" s="1"/>
  <c r="B14"/>
  <c r="C14" s="1"/>
  <c r="G14" s="1"/>
  <c r="C13"/>
  <c r="G13" s="1"/>
  <c r="C11"/>
  <c r="G11" s="1"/>
  <c r="C8"/>
  <c r="G8" s="1"/>
  <c r="B4"/>
  <c r="C4" s="1"/>
  <c r="C6"/>
  <c r="G6" s="1"/>
  <c r="C5"/>
  <c r="G5" s="1"/>
  <c r="C9"/>
  <c r="G9" s="1"/>
  <c r="E5" i="3"/>
  <c r="D7" i="2"/>
  <c r="G7" s="1"/>
  <c r="E5"/>
  <c r="A2" i="9"/>
  <c r="A2" i="8"/>
  <c r="A2" i="7"/>
  <c r="A2" i="6"/>
  <c r="A2" i="5"/>
  <c r="A2" i="4"/>
  <c r="A2" i="3"/>
  <c r="A2" i="2"/>
  <c r="A1" i="9"/>
  <c r="A1" i="7"/>
  <c r="A1" i="6"/>
  <c r="A1" i="4"/>
  <c r="A1" i="3"/>
  <c r="E7" l="1"/>
  <c r="E7" i="2"/>
  <c r="E4" i="1"/>
  <c r="G4" s="1"/>
  <c r="C10"/>
  <c r="G10" s="1"/>
  <c r="F9"/>
  <c r="C7"/>
  <c r="G7" s="1"/>
  <c r="F6"/>
  <c r="F11"/>
  <c r="F5"/>
  <c r="F8"/>
  <c r="F14"/>
  <c r="F13"/>
  <c r="F4" l="1"/>
  <c r="E12"/>
  <c r="E15" s="1"/>
  <c r="F7"/>
  <c r="F10"/>
  <c r="B12"/>
  <c r="C12" s="1"/>
  <c r="F12" l="1"/>
  <c r="G12"/>
  <c r="B15"/>
  <c r="C15" s="1"/>
  <c r="G15" s="1"/>
  <c r="F15" l="1"/>
</calcChain>
</file>

<file path=xl/sharedStrings.xml><?xml version="1.0" encoding="utf-8"?>
<sst xmlns="http://schemas.openxmlformats.org/spreadsheetml/2006/main" count="184" uniqueCount="126">
  <si>
    <t>里       別</t>
  </si>
  <si>
    <t>計畫金額</t>
  </si>
  <si>
    <t>本期支用金額</t>
  </si>
  <si>
    <t>累計支用金額</t>
  </si>
  <si>
    <t>經費執行率</t>
  </si>
  <si>
    <t>回饋金剩餘          金額</t>
  </si>
  <si>
    <t>備註</t>
  </si>
  <si>
    <t>新化區公所</t>
  </si>
  <si>
    <t>崙頂里</t>
  </si>
  <si>
    <t>全興里</t>
  </si>
  <si>
    <t>唪口里</t>
  </si>
  <si>
    <t>唪口里水電補助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</si>
  <si>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</si>
  <si>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</si>
  <si>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</si>
  <si>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</si>
  <si>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</si>
  <si>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</si>
  <si>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</si>
  <si>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</si>
  <si>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</si>
  <si>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</si>
  <si>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</si>
  <si>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</si>
  <si>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</si>
  <si>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</t>
    <phoneticPr fontId="3" type="noConversion"/>
  </si>
  <si>
    <t>小計</t>
    <phoneticPr fontId="3" type="noConversion"/>
  </si>
  <si>
    <t>新化區       (唪口里)</t>
    <phoneticPr fontId="3" type="noConversion"/>
  </si>
  <si>
    <t xml:space="preserve"> </t>
    <phoneticPr fontId="3" type="noConversion"/>
  </si>
  <si>
    <t>崙頂里活動中心及里內公共設施整修及設備添購維修</t>
  </si>
  <si>
    <t>崙頂里環保義工隊辦理環保教育觀摩活動</t>
  </si>
  <si>
    <t>崙頂社區發展協會下長壽會辦理全里長者環保教育、觀摩活動</t>
  </si>
  <si>
    <t>崙頂社區發展協會下媽媽教室辦理全里媽媽環保教育、觀摩活動</t>
  </si>
  <si>
    <t>崙頂社區發展協會下巡守隊辦理環保教育、觀摩活動</t>
  </si>
  <si>
    <t>崙頂社區發展協會辦理全里環保教育、觀摩活動</t>
  </si>
  <si>
    <t>崙頂社區發展協會辦理節慶活動(父親節、母親節、重陽節、中秋節…等)結合環保教育宣導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</si>
  <si>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</si>
  <si>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</si>
  <si>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</si>
  <si>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</si>
  <si>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</si>
  <si>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</si>
  <si>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</si>
  <si>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        (崙頂里)</t>
    <phoneticPr fontId="3" type="noConversion"/>
  </si>
  <si>
    <t>崙頂里柏油鋪設、維修及排水溝興建、維修工程</t>
    <phoneticPr fontId="3" type="noConversion"/>
  </si>
  <si>
    <t>崙頂里監視系統維修新設</t>
    <phoneticPr fontId="3" type="noConversion"/>
  </si>
  <si>
    <t>小計</t>
    <phoneticPr fontId="3" type="noConversion"/>
  </si>
  <si>
    <t>全興里</t>
    <phoneticPr fontId="3" type="noConversion"/>
  </si>
  <si>
    <t>全興里監視系統增設及維修</t>
  </si>
  <si>
    <t>全興社區發展協會辦理全里環保教育宣導暨觀摩活動</t>
  </si>
  <si>
    <t>全興社區長壽會辦理全里環保教育宣導暨觀摩活動</t>
  </si>
  <si>
    <t>全興環保義工隊環保教育宣導暨觀摩活動</t>
  </si>
  <si>
    <t>全興社區巡守隊辦理環保教育宣導暨觀摩活動，以及設備採購、勤務講習訓練</t>
  </si>
  <si>
    <t>全興里社區辦理節慶活動(父親節、母親節、重陽節、中秋節…等)結合環保教育宣導</t>
  </si>
  <si>
    <t>新化區        (唪口里)</t>
    <phoneticPr fontId="3" type="noConversion"/>
  </si>
  <si>
    <t>唪口里轄區道路路面及水溝整修、維護工程</t>
  </si>
  <si>
    <t>唪口里監視系統裝設維修工程</t>
    <phoneticPr fontId="3" type="noConversion"/>
  </si>
  <si>
    <t>唪口社區發展協會辦理全里環保教育宣導暨觀摩活動</t>
  </si>
  <si>
    <t>唪口社區發展協會長壽會辦理全里長者環保教育宣導暨觀摩活動</t>
  </si>
  <si>
    <t>唪口社區發展協會媽媽教室辦理全里婦女環保教育宣導暨觀摩活動</t>
  </si>
  <si>
    <t>唪口里環保義工隊辦理環保教育宣導暨觀摩活動</t>
  </si>
  <si>
    <t>唪口里環境清潔綠美化(購置所需物品及僱工)</t>
  </si>
  <si>
    <t>唪口里
（含郵寄、雜支等作業費）</t>
    <phoneticPr fontId="3" type="noConversion"/>
  </si>
  <si>
    <t>唪口里社區一般住租戶之基本水電費之部分補貼 （含郵寄、雜支等作業費）</t>
    <phoneticPr fontId="3" type="noConversion"/>
  </si>
  <si>
    <t>新化區      (北勢里)</t>
    <phoneticPr fontId="3" type="noConversion"/>
  </si>
  <si>
    <t>北勢里道路柏油鋪設、水銀燈裝設及排水溝、監視器整修維護工程</t>
  </si>
  <si>
    <t>北勢里辦理環境清潔綠美化(購置所需物品及僱工)</t>
  </si>
  <si>
    <t>北勢里辦理美化社區製作家戶不銹鋼信箱</t>
  </si>
  <si>
    <t>北勢社區發展協會辦理全里環保教育宣導暨觀摩活動</t>
  </si>
  <si>
    <t>北勢社區長壽會辦理全里長者環保教育宣導暨觀摩活動</t>
  </si>
  <si>
    <t>北勢社區媽媽教室辦理全里婦女環保教育宣導暨觀摩活動</t>
  </si>
  <si>
    <t>北勢社區環保義工隊辦理環保教育宣導觀摩暨親子聯誼活動</t>
    <phoneticPr fontId="1" type="noConversion"/>
  </si>
  <si>
    <t>北勢社區巡守隊辦理環保教育宣導暨觀摩活動及購置裝備</t>
  </si>
  <si>
    <t>北勢里辦理環保教育宣導暨里民聯誼活動</t>
  </si>
  <si>
    <t>新化區      (協興里)</t>
    <phoneticPr fontId="3" type="noConversion"/>
  </si>
  <si>
    <t>協興里鋪設道路柏油及排水溝整修、維護及疏濬工程</t>
  </si>
  <si>
    <t>協興里活動中心設施維修及設備添購</t>
  </si>
  <si>
    <t>協興里社區發展協會辦理全里里民環保教育宣導暨觀摩活動</t>
  </si>
  <si>
    <t>協興里社區發展協會長壽會辦理全里長者環保教育宣導暨觀摩活動</t>
  </si>
  <si>
    <t>協興里社區發展協會媽媽教室辦理環保教育宣導暨觀摩活動</t>
  </si>
  <si>
    <t>協興里社區環保義工隊辦理環保教育宣導暨觀摩活動</t>
  </si>
  <si>
    <t>協興里辦理節慶(母親節、父親節、中秋節、重陽節)結合環保教育宣導</t>
  </si>
  <si>
    <t>協興里監視系統維修工程</t>
    <phoneticPr fontId="1" type="noConversion"/>
  </si>
  <si>
    <t>新化區       (豐榮里)</t>
    <phoneticPr fontId="3" type="noConversion"/>
  </si>
  <si>
    <t>豐榮里道路柏油鋪設與排水溝整修工程</t>
  </si>
  <si>
    <t>豐榮里轄內監視系統整修費</t>
  </si>
  <si>
    <t>豐榮里辦理環境整頓購置所需物品</t>
  </si>
  <si>
    <t>豐榮里辦理環境整頓僱工</t>
  </si>
  <si>
    <t>補助豐榮社區發展協會社團辦理全體里民環境保護教育宣導活動(如觀摩、研習、教育、宣導等)</t>
  </si>
  <si>
    <t>補助豐榮社區發展協會長壽會辦理全里老人環境保護教育宣導活動(如觀摩、研習、教育、宣導等)</t>
  </si>
  <si>
    <t>補助豐榮社區發展協會媽媽教室辦理環境保護教育宣導活動(如觀摩、研習、教育、宣導等)</t>
  </si>
  <si>
    <t>豐榮里辦理環保義工隊環保教育觀摩活動</t>
  </si>
  <si>
    <t>計畫書於臺南市政府105年04月14日府環廢字第1050379811號函同意在案</t>
    <phoneticPr fontId="1" type="noConversion"/>
  </si>
  <si>
    <t>剩餘款</t>
    <phoneticPr fontId="3" type="noConversion"/>
  </si>
  <si>
    <t>計畫核定     補助金額</t>
    <phoneticPr fontId="1" type="noConversion"/>
  </si>
  <si>
    <t>製表日期：106年9月27日</t>
    <phoneticPr fontId="1" type="noConversion"/>
  </si>
  <si>
    <t>臺南市新化區暨唪口里辦理
「106年度臺南市永康垃圾資源回收(焚化)場營運階段回饋金」106年度1-8月份執行情況表</t>
    <phoneticPr fontId="1" type="noConversion"/>
  </si>
  <si>
    <t>(豐榮、協興、北勢、全興、崙頂)社區一般住租戶之基本水電費之部分補貼(每人970元)</t>
    <phoneticPr fontId="3" type="noConversion"/>
  </si>
  <si>
    <t>(豐榮、協興、北勢、全興、崙頂)社區一般住租戶之基本水電費郵寄、雜支等作業費0.3%</t>
    <phoneticPr fontId="3" type="noConversion"/>
  </si>
  <si>
    <t xml:space="preserve">唪口里社區一般住租戶之基本水電費之部分補貼(每人1,740元) </t>
    <phoneticPr fontId="3" type="noConversion"/>
  </si>
  <si>
    <t>唪口里社區一般住租戶之基本水電費郵寄、雜支等作業費0.3%</t>
    <phoneticPr fontId="3" type="noConversion"/>
  </si>
  <si>
    <t>北勢里辦理親子遊樂設施、指示牌維修、涼亭修建維護</t>
  </si>
  <si>
    <t>協興里環境造景.清潔綠美化(購置所需用品及僱工)</t>
  </si>
  <si>
    <t>106.08.25環保教育觀摩活動(10.15-16)富岡社區＄48000</t>
    <phoneticPr fontId="1" type="noConversion"/>
  </si>
  <si>
    <t>106.09.15環保社區觀摩活動(106.11.24-25梅洲.十分社區)</t>
    <phoneticPr fontId="1" type="noConversion"/>
  </si>
  <si>
    <t>106.09.25唪口里環保義工隊辦理環保教育觀摩活動(10/24-25)石牆社區</t>
  </si>
  <si>
    <t>106.9.12北勢社區媽媽教室辦理全里婦女觀摩活動-南村社區(11/11-12)</t>
  </si>
  <si>
    <t>106.09.12北勢社區巡守隊辦理環保教育宣導暨觀摩活動-雙溪社區11/25-26</t>
  </si>
  <si>
    <t>106.08.21環境除草用品(固沙草等132罐)</t>
    <phoneticPr fontId="1" type="noConversion"/>
  </si>
  <si>
    <t>補助里辦公處辦理節慶餐會活動</t>
  </si>
  <si>
    <t>106.09.15豐榮環保教育參訪觀摩活動(10/31-11/1)明德.中和社區</t>
  </si>
  <si>
    <r>
      <t xml:space="preserve">1.106.7.25崙頂里母親表揚晚會暨環保教育宣導(5/5)19,000
2.106.08.18崙頂里父親表揚晚會暨環保教育宣導(8/5) 30,000
</t>
    </r>
    <r>
      <rPr>
        <sz val="10"/>
        <color rgb="FFFF0000"/>
        <rFont val="標楷體"/>
        <family val="4"/>
        <charset val="136"/>
      </rPr>
      <t>3.106.08.25崙頂重陽聯歡晚會暨環保教育宣導(10/27) 30,000
4.106.08.25崙頂中秋聯歡晚會暨環保教育宣導(9/30) 98000</t>
    </r>
    <phoneticPr fontId="1" type="noConversion"/>
  </si>
  <si>
    <r>
      <t xml:space="preserve">1.106.7.25環保教育觀摩活動(5/6-7)烏塗社區(105年勻支16,060元;106年勻支63,940元) 63940
</t>
    </r>
    <r>
      <rPr>
        <sz val="10"/>
        <color rgb="FFFF0000"/>
        <rFont val="標楷體"/>
        <family val="4"/>
        <charset val="136"/>
      </rPr>
      <t>2.106.08.18環保教育觀摩活動(9/23)集集八張社區 26000</t>
    </r>
    <phoneticPr fontId="1" type="noConversion"/>
  </si>
  <si>
    <r>
      <t xml:space="preserve">1.106.7.25母親節聯歡晚會暨愛地球節能減碳資源回收活動(4.24)50000
</t>
    </r>
    <r>
      <rPr>
        <sz val="10"/>
        <color rgb="FFFF0000"/>
        <rFont val="標楷體"/>
        <family val="4"/>
        <charset val="136"/>
      </rPr>
      <t>2.106.08.31統一社區中秋聯歡晚會暨愛地球節能減碳資源回收活動(9.30)30000
3.106.09.19長壽會重陽節聯歡晚會暨愛地球節能減碳資源回收活動106.10.25  30000</t>
    </r>
    <phoneticPr fontId="1" type="noConversion"/>
  </si>
  <si>
    <r>
      <t xml:space="preserve">1.106.08.01全興社區長壽會環保教育宣導暨觀摩活動(106.6.24竹門社區) 60000
</t>
    </r>
    <r>
      <rPr>
        <sz val="10"/>
        <color rgb="FFFF0000"/>
        <rFont val="標楷體"/>
        <family val="4"/>
        <charset val="136"/>
      </rPr>
      <t>2.106.09.15全興社區長壽會環保教育宣導暨觀摩活動(106.10.14五穀社區) 40000</t>
    </r>
    <phoneticPr fontId="1" type="noConversion"/>
  </si>
  <si>
    <t>全興里道路柏油鋪設維修及排水溝興建維修工程</t>
    <phoneticPr fontId="1" type="noConversion"/>
  </si>
  <si>
    <t>106.08.01全興里道路柏油鋪設維修及排水溝興建維修工程空汙費</t>
    <phoneticPr fontId="1" type="noConversion"/>
  </si>
  <si>
    <t>106.08.03環保教育活動(106.7.15-16)富州.蜈蚣社區</t>
    <phoneticPr fontId="1" type="noConversion"/>
  </si>
  <si>
    <t>106.8.25不銹鋼信箱定製與安裝-180組(1.4.5.6鄰)</t>
    <phoneticPr fontId="1" type="noConversion"/>
  </si>
  <si>
    <t>106.7.25全里綠美化優良社區觀摩活動(玉谷社區)6.17-18</t>
    <phoneticPr fontId="1" type="noConversion"/>
  </si>
  <si>
    <t>106.7.25長壽會辦理全里綠美化優良社區觀摩活動5.6-7</t>
    <phoneticPr fontId="1" type="noConversion"/>
  </si>
  <si>
    <t>106.8.22環保義工綠美化優良社區觀摩活動(8/12-13)成功社區</t>
    <phoneticPr fontId="1" type="noConversion"/>
  </si>
  <si>
    <r>
      <t xml:space="preserve">1.106.7.25豐榮環保教育參訪觀摩活動(5/17-18)館南.桃米社區 87248
</t>
    </r>
    <r>
      <rPr>
        <sz val="12"/>
        <color rgb="FFFF0000"/>
        <rFont val="標楷體"/>
        <family val="4"/>
        <charset val="136"/>
      </rPr>
      <t>2.106.08.19豐榮環保教育參訪觀摩活動(10/1)嘉義觸口社區 72752</t>
    </r>
    <phoneticPr fontId="1" type="noConversion"/>
  </si>
  <si>
    <t>1.106.7.25環保義工隊環保教育觀摩活動(5/5-6)明德社區99600
2.106.08.14環保義工隊環保教育觀摩活動(9/22)湖內田尾社區 37300</t>
    <phoneticPr fontId="1" type="noConversion"/>
  </si>
  <si>
    <t>106/7/25豐榮里辦理母親節活動(5/13)</t>
    <phoneticPr fontId="1" type="noConversion"/>
  </si>
  <si>
    <r>
      <t xml:space="preserve">1.106.7.25辦理環境整頓雇工支出-3人(陳方杏.王德琴.沈文志)106/7/17-21  15288
2.106.8.24辦理環境整頓雇工支出-3人(陳方杏.王德琴.沈文志)106/8/14-18  15288
</t>
    </r>
    <r>
      <rPr>
        <sz val="12"/>
        <color rgb="FFFF0000"/>
        <rFont val="標楷體"/>
        <family val="4"/>
        <charset val="136"/>
      </rPr>
      <t>3.106.8.21辦理環境整頓雇工支出-3人(陳方杏.王德琴.沈文志)106/9/11-15  15288</t>
    </r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</si>
</sst>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176" formatCode="&quot;$&quot;#,##0"/>
    <numFmt numFmtId="177" formatCode="#,##0_ 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7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12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 wrapText="1"/>
    </xf>
    <xf numFmtId="176" fontId="8" fillId="0" borderId="12" xfId="1" applyNumberFormat="1" applyFont="1" applyBorder="1" applyAlignment="1">
      <alignment horizontal="center" vertical="center"/>
    </xf>
    <xf numFmtId="42" fontId="8" fillId="0" borderId="1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>
      <alignment vertical="center"/>
    </xf>
    <xf numFmtId="10" fontId="8" fillId="0" borderId="1" xfId="1" applyNumberFormat="1" applyFont="1" applyBorder="1">
      <alignment vertical="center"/>
    </xf>
    <xf numFmtId="0" fontId="8" fillId="0" borderId="1" xfId="1" applyFont="1" applyBorder="1">
      <alignment vertical="center"/>
    </xf>
    <xf numFmtId="10" fontId="8" fillId="0" borderId="12" xfId="1" applyNumberFormat="1" applyFont="1" applyBorder="1" applyAlignment="1">
      <alignment horizontal="center" vertical="center" wrapText="1"/>
    </xf>
    <xf numFmtId="176" fontId="8" fillId="2" borderId="12" xfId="1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>
      <alignment vertical="center"/>
    </xf>
    <xf numFmtId="176" fontId="9" fillId="0" borderId="1" xfId="1" applyNumberFormat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10" fillId="0" borderId="1" xfId="1" applyFont="1" applyBorder="1" applyAlignment="1">
      <alignment horizontal="center" vertical="center" wrapText="1"/>
    </xf>
    <xf numFmtId="176" fontId="11" fillId="2" borderId="1" xfId="1" applyNumberFormat="1" applyFont="1" applyFill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8" fillId="0" borderId="0" xfId="1" applyFont="1">
      <alignment vertical="center"/>
    </xf>
    <xf numFmtId="176" fontId="8" fillId="0" borderId="1" xfId="1" applyNumberFormat="1" applyFont="1" applyBorder="1">
      <alignment vertical="center"/>
    </xf>
    <xf numFmtId="10" fontId="8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9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42" fontId="4" fillId="0" borderId="1" xfId="0" applyNumberFormat="1" applyFont="1" applyFill="1" applyBorder="1">
      <alignment vertical="center"/>
    </xf>
    <xf numFmtId="10" fontId="4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0" fontId="4" fillId="0" borderId="22" xfId="0" applyFont="1" applyFill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6" fillId="0" borderId="23" xfId="0" applyFont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42" fontId="4" fillId="0" borderId="22" xfId="0" applyNumberFormat="1" applyFont="1" applyFill="1" applyBorder="1">
      <alignment vertical="center"/>
    </xf>
    <xf numFmtId="10" fontId="4" fillId="0" borderId="2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42" fontId="15" fillId="0" borderId="1" xfId="0" applyNumberFormat="1" applyFont="1" applyBorder="1">
      <alignment vertical="center"/>
    </xf>
    <xf numFmtId="0" fontId="16" fillId="0" borderId="1" xfId="0" applyFont="1" applyBorder="1" applyAlignment="1">
      <alignment horizontal="left" vertical="top" wrapText="1"/>
    </xf>
    <xf numFmtId="176" fontId="8" fillId="0" borderId="1" xfId="1" applyNumberFormat="1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2" fontId="15" fillId="0" borderId="22" xfId="0" applyNumberFormat="1" applyFont="1" applyBorder="1">
      <alignment vertical="center"/>
    </xf>
    <xf numFmtId="0" fontId="16" fillId="0" borderId="22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2" fontId="7" fillId="0" borderId="3" xfId="0" applyNumberFormat="1" applyFont="1" applyBorder="1">
      <alignment vertical="center"/>
    </xf>
    <xf numFmtId="42" fontId="7" fillId="0" borderId="6" xfId="0" applyNumberFormat="1" applyFont="1" applyBorder="1">
      <alignment vertical="center"/>
    </xf>
    <xf numFmtId="0" fontId="17" fillId="0" borderId="23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7" fillId="0" borderId="24" xfId="0" applyFont="1" applyBorder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5" fillId="0" borderId="1" xfId="0" applyFont="1" applyBorder="1" applyAlignment="1">
      <alignment horizontal="left" vertical="top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D15" sqref="D15"/>
    </sheetView>
  </sheetViews>
  <sheetFormatPr defaultRowHeight="16.5"/>
  <cols>
    <col min="1" max="1" width="16.25" customWidth="1"/>
    <col min="2" max="2" width="17.125" customWidth="1"/>
    <col min="3" max="3" width="17.625" bestFit="1" customWidth="1"/>
    <col min="4" max="4" width="16.625" customWidth="1"/>
    <col min="5" max="5" width="17.125" customWidth="1"/>
    <col min="6" max="6" width="13.125" customWidth="1"/>
    <col min="7" max="7" width="18.25" customWidth="1"/>
    <col min="8" max="8" width="8.75" customWidth="1"/>
  </cols>
  <sheetData>
    <row r="1" spans="1:8" ht="49.5" customHeight="1">
      <c r="A1" s="92" t="s">
        <v>96</v>
      </c>
      <c r="B1" s="93"/>
      <c r="C1" s="93"/>
      <c r="D1" s="93"/>
      <c r="E1" s="93"/>
      <c r="F1" s="93"/>
      <c r="G1" s="93"/>
      <c r="H1" s="93"/>
    </row>
    <row r="2" spans="1:8" s="1" customFormat="1" ht="33" customHeight="1" thickBot="1">
      <c r="A2" s="1" t="s">
        <v>95</v>
      </c>
    </row>
    <row r="3" spans="1:8" ht="42.75" thickTop="1">
      <c r="A3" s="2" t="s">
        <v>0</v>
      </c>
      <c r="B3" s="3" t="s">
        <v>94</v>
      </c>
      <c r="C3" s="4" t="s">
        <v>1</v>
      </c>
      <c r="D3" s="11" t="s">
        <v>2</v>
      </c>
      <c r="E3" s="3" t="s">
        <v>3</v>
      </c>
      <c r="F3" s="10" t="s">
        <v>4</v>
      </c>
      <c r="G3" s="5" t="s">
        <v>5</v>
      </c>
      <c r="H3" s="2" t="s">
        <v>6</v>
      </c>
    </row>
    <row r="4" spans="1:8" ht="21">
      <c r="A4" s="6" t="s">
        <v>7</v>
      </c>
      <c r="B4" s="7">
        <f>'106新化水電'!C7</f>
        <v>14597604</v>
      </c>
      <c r="C4" s="52">
        <f t="shared" ref="C4:C15" si="0">B4</f>
        <v>14597604</v>
      </c>
      <c r="D4" s="12"/>
      <c r="E4" s="13">
        <f>'106新化水電'!D7</f>
        <v>0</v>
      </c>
      <c r="F4" s="8">
        <f>E4/C4</f>
        <v>0</v>
      </c>
      <c r="G4" s="7">
        <f>SUM(C4-E4)</f>
        <v>14597604</v>
      </c>
      <c r="H4" s="9"/>
    </row>
    <row r="5" spans="1:8" ht="21">
      <c r="A5" s="14" t="s">
        <v>8</v>
      </c>
      <c r="B5" s="13">
        <f>'106崙頂'!C14</f>
        <v>1000000</v>
      </c>
      <c r="C5" s="53">
        <f t="shared" si="0"/>
        <v>1000000</v>
      </c>
      <c r="D5" s="12">
        <v>225000</v>
      </c>
      <c r="E5" s="13">
        <f>'106崙頂'!D14</f>
        <v>225000</v>
      </c>
      <c r="F5" s="22">
        <f t="shared" ref="F5:F15" si="1">E5/C5</f>
        <v>0.22500000000000001</v>
      </c>
      <c r="G5" s="21">
        <f t="shared" ref="G5:G15" si="2">SUM(C5-E5)</f>
        <v>775000</v>
      </c>
      <c r="H5" s="15"/>
    </row>
    <row r="6" spans="1:8" ht="21">
      <c r="A6" s="14" t="s">
        <v>9</v>
      </c>
      <c r="B6" s="13">
        <f>'106全興'!C12</f>
        <v>1000000</v>
      </c>
      <c r="C6" s="53">
        <f t="shared" si="0"/>
        <v>1000000</v>
      </c>
      <c r="D6" s="12">
        <v>372627</v>
      </c>
      <c r="E6" s="13">
        <f>'106全興'!D12</f>
        <v>372627</v>
      </c>
      <c r="F6" s="22">
        <f t="shared" si="1"/>
        <v>0.37262699999999999</v>
      </c>
      <c r="G6" s="21">
        <f t="shared" si="2"/>
        <v>627373</v>
      </c>
      <c r="H6" s="15"/>
    </row>
    <row r="7" spans="1:8" ht="21">
      <c r="A7" s="14" t="s">
        <v>10</v>
      </c>
      <c r="B7" s="13">
        <f>'106唪口'!C12</f>
        <v>1000000</v>
      </c>
      <c r="C7" s="53">
        <f>B7</f>
        <v>1000000</v>
      </c>
      <c r="D7" s="12">
        <v>108220</v>
      </c>
      <c r="E7" s="13">
        <f>'106唪口'!D12</f>
        <v>108220</v>
      </c>
      <c r="F7" s="22">
        <f t="shared" si="1"/>
        <v>0.10822</v>
      </c>
      <c r="G7" s="21">
        <f t="shared" si="2"/>
        <v>891780</v>
      </c>
      <c r="H7" s="15"/>
    </row>
    <row r="8" spans="1:8" ht="39">
      <c r="A8" s="16" t="s">
        <v>11</v>
      </c>
      <c r="B8" s="13">
        <f>'106唪口'!C13</f>
        <v>1799658</v>
      </c>
      <c r="C8" s="53">
        <f>B8</f>
        <v>1799658</v>
      </c>
      <c r="D8" s="12"/>
      <c r="E8" s="13">
        <f>'106唪口'!D13</f>
        <v>0</v>
      </c>
      <c r="F8" s="22">
        <f t="shared" si="1"/>
        <v>0</v>
      </c>
      <c r="G8" s="21">
        <f t="shared" si="2"/>
        <v>1799658</v>
      </c>
      <c r="H8" s="15"/>
    </row>
    <row r="9" spans="1:8" ht="21">
      <c r="A9" s="14" t="s">
        <v>12</v>
      </c>
      <c r="B9" s="13">
        <f>'106北勢'!C15</f>
        <v>1000000</v>
      </c>
      <c r="C9" s="53">
        <f t="shared" si="0"/>
        <v>1000000</v>
      </c>
      <c r="D9" s="12">
        <v>367850</v>
      </c>
      <c r="E9" s="13">
        <f>'106北勢'!D15</f>
        <v>367850</v>
      </c>
      <c r="F9" s="22">
        <f t="shared" si="1"/>
        <v>0.36785000000000001</v>
      </c>
      <c r="G9" s="21">
        <f t="shared" si="2"/>
        <v>632150</v>
      </c>
      <c r="H9" s="15"/>
    </row>
    <row r="10" spans="1:8" ht="21">
      <c r="A10" s="14" t="s">
        <v>13</v>
      </c>
      <c r="B10" s="13">
        <f>'105協興'!C14</f>
        <v>1000000</v>
      </c>
      <c r="C10" s="53">
        <f t="shared" si="0"/>
        <v>1000000</v>
      </c>
      <c r="D10" s="17"/>
      <c r="E10" s="13">
        <f>'105協興'!D14</f>
        <v>0</v>
      </c>
      <c r="F10" s="22">
        <f t="shared" si="1"/>
        <v>0</v>
      </c>
      <c r="G10" s="21">
        <f t="shared" si="2"/>
        <v>1000000</v>
      </c>
      <c r="H10" s="15"/>
    </row>
    <row r="11" spans="1:8" ht="21">
      <c r="A11" s="14" t="s">
        <v>14</v>
      </c>
      <c r="B11" s="13">
        <f>'105豐榮'!C14</f>
        <v>1000000</v>
      </c>
      <c r="C11" s="53">
        <f t="shared" si="0"/>
        <v>1000000</v>
      </c>
      <c r="D11" s="12">
        <v>584014</v>
      </c>
      <c r="E11" s="13">
        <f>'105豐榮'!D14</f>
        <v>584014</v>
      </c>
      <c r="F11" s="22">
        <f t="shared" si="1"/>
        <v>0.58401400000000003</v>
      </c>
      <c r="G11" s="21">
        <f t="shared" si="2"/>
        <v>415986</v>
      </c>
      <c r="H11" s="15"/>
    </row>
    <row r="12" spans="1:8" ht="21">
      <c r="A12" s="14" t="s">
        <v>15</v>
      </c>
      <c r="B12" s="13">
        <f>SUM(B4:B11)</f>
        <v>22397262</v>
      </c>
      <c r="C12" s="53">
        <f t="shared" si="0"/>
        <v>22397262</v>
      </c>
      <c r="D12" s="12">
        <f>SUM(D4:D11)</f>
        <v>1657711</v>
      </c>
      <c r="E12" s="13">
        <f>SUM(E4:E11)</f>
        <v>1657711</v>
      </c>
      <c r="F12" s="22">
        <f t="shared" si="1"/>
        <v>7.4014002247238975E-2</v>
      </c>
      <c r="G12" s="21">
        <f t="shared" si="2"/>
        <v>20739551</v>
      </c>
      <c r="H12" s="15"/>
    </row>
    <row r="13" spans="1:8" ht="21">
      <c r="A13" s="14" t="s">
        <v>10</v>
      </c>
      <c r="B13" s="13">
        <f>'106唪口水電'!C7</f>
        <v>2799658</v>
      </c>
      <c r="C13" s="53">
        <f t="shared" si="0"/>
        <v>2799658</v>
      </c>
      <c r="D13" s="12"/>
      <c r="E13" s="13">
        <f>'106唪口水電'!D7</f>
        <v>0</v>
      </c>
      <c r="F13" s="22">
        <f t="shared" si="1"/>
        <v>0</v>
      </c>
      <c r="G13" s="21">
        <f t="shared" si="2"/>
        <v>2799658</v>
      </c>
      <c r="H13" s="15"/>
    </row>
    <row r="14" spans="1:8" ht="21">
      <c r="A14" s="14" t="s">
        <v>15</v>
      </c>
      <c r="B14" s="13">
        <f>SUM(B13)</f>
        <v>2799658</v>
      </c>
      <c r="C14" s="53">
        <f t="shared" si="0"/>
        <v>2799658</v>
      </c>
      <c r="D14" s="12"/>
      <c r="E14" s="13">
        <f>SUM(E13)</f>
        <v>0</v>
      </c>
      <c r="F14" s="22">
        <f t="shared" si="1"/>
        <v>0</v>
      </c>
      <c r="G14" s="21">
        <f t="shared" si="2"/>
        <v>2799658</v>
      </c>
      <c r="H14" s="15"/>
    </row>
    <row r="15" spans="1:8" ht="21">
      <c r="A15" s="6" t="s">
        <v>16</v>
      </c>
      <c r="B15" s="7">
        <f>SUM(B12+B14)</f>
        <v>25196920</v>
      </c>
      <c r="C15" s="52">
        <f t="shared" si="0"/>
        <v>25196920</v>
      </c>
      <c r="D15" s="12">
        <f>D12+D14</f>
        <v>1657711</v>
      </c>
      <c r="E15" s="13">
        <f>SUM(E12+E14)</f>
        <v>1657711</v>
      </c>
      <c r="F15" s="22">
        <f t="shared" si="1"/>
        <v>6.5790223567007394E-2</v>
      </c>
      <c r="G15" s="21">
        <f t="shared" si="2"/>
        <v>23539209</v>
      </c>
      <c r="H15" s="9"/>
    </row>
    <row r="16" spans="1:8">
      <c r="A16" s="19" t="s">
        <v>92</v>
      </c>
      <c r="B16" s="18"/>
      <c r="C16" s="18"/>
      <c r="D16" s="18"/>
      <c r="E16" s="18"/>
      <c r="F16" s="18"/>
      <c r="G16" s="18"/>
      <c r="H16" s="18"/>
    </row>
    <row r="17" spans="1:1" ht="21">
      <c r="A17" s="20" t="s">
        <v>17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F20" sqref="F20"/>
    </sheetView>
  </sheetViews>
  <sheetFormatPr defaultRowHeight="16.5"/>
  <cols>
    <col min="1" max="1" width="7" customWidth="1"/>
    <col min="2" max="2" width="28.125" customWidth="1"/>
    <col min="3" max="5" width="15.75" customWidth="1"/>
    <col min="6" max="6" width="38.75" customWidth="1"/>
    <col min="7" max="7" width="11.25" customWidth="1"/>
  </cols>
  <sheetData>
    <row r="1" spans="1:8" ht="49.5" customHeight="1">
      <c r="A1" s="94" t="str">
        <f>'106年總表'!A1</f>
        <v>臺南市新化區暨唪口里辦理
「106年度臺南市永康垃圾資源回收(焚化)場營運階段回饋金」106年度1-8月份執行情況表</v>
      </c>
      <c r="B1" s="94"/>
      <c r="C1" s="94"/>
      <c r="D1" s="94"/>
      <c r="E1" s="94"/>
      <c r="F1" s="94"/>
      <c r="G1" s="94"/>
      <c r="H1" s="94"/>
    </row>
    <row r="2" spans="1:8" ht="17.25" thickBot="1">
      <c r="A2" t="str">
        <f>'106年總表'!A2</f>
        <v>製表日期：106年9月27日</v>
      </c>
    </row>
    <row r="3" spans="1:8" ht="17.25" thickTop="1">
      <c r="A3" s="95" t="s">
        <v>18</v>
      </c>
      <c r="B3" s="97" t="s">
        <v>19</v>
      </c>
      <c r="C3" s="97"/>
      <c r="D3" s="97"/>
      <c r="E3" s="97"/>
      <c r="F3" s="97"/>
      <c r="G3" s="23"/>
    </row>
    <row r="4" spans="1:8">
      <c r="A4" s="96"/>
      <c r="B4" s="24" t="s">
        <v>20</v>
      </c>
      <c r="C4" s="25" t="s">
        <v>21</v>
      </c>
      <c r="D4" s="25" t="s">
        <v>22</v>
      </c>
      <c r="E4" s="26" t="s">
        <v>23</v>
      </c>
      <c r="F4" s="24" t="s">
        <v>24</v>
      </c>
      <c r="G4" s="27" t="s">
        <v>93</v>
      </c>
    </row>
    <row r="5" spans="1:8" ht="49.5">
      <c r="A5" s="98" t="s">
        <v>25</v>
      </c>
      <c r="B5" s="81" t="s">
        <v>97</v>
      </c>
      <c r="C5" s="82">
        <v>14553812</v>
      </c>
      <c r="D5" s="29"/>
      <c r="E5" s="30">
        <f>D5/C5</f>
        <v>0</v>
      </c>
      <c r="F5" s="68"/>
      <c r="G5" s="73">
        <f>C5-D5</f>
        <v>14553812</v>
      </c>
    </row>
    <row r="6" spans="1:8" ht="49.5">
      <c r="A6" s="99"/>
      <c r="B6" s="81" t="s">
        <v>98</v>
      </c>
      <c r="C6" s="82">
        <v>43792</v>
      </c>
      <c r="D6" s="55"/>
      <c r="E6" s="56"/>
      <c r="F6" s="80"/>
      <c r="G6" s="73">
        <f>C6-D6</f>
        <v>43792</v>
      </c>
    </row>
    <row r="7" spans="1:8" ht="17.25" thickBot="1">
      <c r="A7" s="32"/>
      <c r="B7" s="33" t="s">
        <v>26</v>
      </c>
      <c r="C7" s="34">
        <f>SUM(C5:C6)</f>
        <v>14597604</v>
      </c>
      <c r="D7" s="34">
        <f>SUM(D5)</f>
        <v>0</v>
      </c>
      <c r="E7" s="35">
        <f>D7/C7</f>
        <v>0</v>
      </c>
      <c r="F7" s="33"/>
      <c r="G7" s="74">
        <f>C7-D7</f>
        <v>14597604</v>
      </c>
    </row>
    <row r="8" spans="1:8" ht="17.25" thickTop="1"/>
  </sheetData>
  <mergeCells count="4">
    <mergeCell ref="A1:H1"/>
    <mergeCell ref="A3:A4"/>
    <mergeCell ref="B3:F3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15" sqref="D15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25" customWidth="1"/>
  </cols>
  <sheetData>
    <row r="1" spans="1:8" ht="45.75" customHeight="1">
      <c r="A1" s="100" t="str">
        <f>'106年總表'!A1</f>
        <v>臺南市新化區暨唪口里辦理
「106年度臺南市永康垃圾資源回收(焚化)場營運階段回饋金」106年度1-8月份執行情況表</v>
      </c>
      <c r="B1" s="100"/>
      <c r="C1" s="100"/>
      <c r="D1" s="100"/>
      <c r="E1" s="100"/>
      <c r="F1" s="100"/>
      <c r="G1" s="100"/>
      <c r="H1" s="100"/>
    </row>
    <row r="2" spans="1:8" ht="17.25" thickBot="1">
      <c r="A2" t="str">
        <f>'106年總表'!A2</f>
        <v>製表日期：106年9月27日</v>
      </c>
    </row>
    <row r="3" spans="1:8" ht="17.25" customHeight="1" thickTop="1">
      <c r="A3" s="95" t="s">
        <v>36</v>
      </c>
      <c r="B3" s="97" t="s">
        <v>37</v>
      </c>
      <c r="C3" s="97"/>
      <c r="D3" s="97"/>
      <c r="E3" s="97"/>
      <c r="F3" s="97"/>
      <c r="G3" s="23"/>
    </row>
    <row r="4" spans="1:8">
      <c r="A4" s="96"/>
      <c r="B4" s="24" t="s">
        <v>38</v>
      </c>
      <c r="C4" s="25" t="s">
        <v>39</v>
      </c>
      <c r="D4" s="25" t="s">
        <v>40</v>
      </c>
      <c r="E4" s="26" t="s">
        <v>41</v>
      </c>
      <c r="F4" s="24" t="s">
        <v>42</v>
      </c>
      <c r="G4" s="27" t="s">
        <v>93</v>
      </c>
    </row>
    <row r="5" spans="1:8" ht="33">
      <c r="A5" s="101" t="s">
        <v>43</v>
      </c>
      <c r="B5" s="42" t="s">
        <v>44</v>
      </c>
      <c r="C5" s="29">
        <v>350000</v>
      </c>
      <c r="D5" s="29"/>
      <c r="E5" s="30">
        <f t="shared" ref="E5:E14" si="0">D5/C5</f>
        <v>0</v>
      </c>
      <c r="F5" s="46"/>
      <c r="G5" s="63">
        <f>C5-D5</f>
        <v>350000</v>
      </c>
    </row>
    <row r="6" spans="1:8" ht="33">
      <c r="A6" s="102"/>
      <c r="B6" s="36" t="s">
        <v>29</v>
      </c>
      <c r="C6" s="29">
        <v>20000</v>
      </c>
      <c r="D6" s="29"/>
      <c r="E6" s="30">
        <f t="shared" si="0"/>
        <v>0</v>
      </c>
      <c r="F6" s="46"/>
      <c r="G6" s="63">
        <f t="shared" ref="G6:G14" si="1">C6-D6</f>
        <v>20000</v>
      </c>
    </row>
    <row r="7" spans="1:8" ht="33">
      <c r="A7" s="102"/>
      <c r="B7" s="36" t="s">
        <v>30</v>
      </c>
      <c r="C7" s="29">
        <v>100000</v>
      </c>
      <c r="D7" s="29"/>
      <c r="E7" s="30">
        <f t="shared" si="0"/>
        <v>0</v>
      </c>
      <c r="F7" s="46"/>
      <c r="G7" s="63">
        <f t="shared" si="1"/>
        <v>100000</v>
      </c>
    </row>
    <row r="8" spans="1:8" ht="49.5">
      <c r="A8" s="102"/>
      <c r="B8" s="36" t="s">
        <v>31</v>
      </c>
      <c r="C8" s="29">
        <v>80000</v>
      </c>
      <c r="D8" s="29">
        <v>48000</v>
      </c>
      <c r="E8" s="30">
        <f t="shared" si="0"/>
        <v>0.6</v>
      </c>
      <c r="F8" s="87" t="s">
        <v>103</v>
      </c>
      <c r="G8" s="63">
        <f t="shared" si="1"/>
        <v>32000</v>
      </c>
    </row>
    <row r="9" spans="1:8" ht="49.5">
      <c r="A9" s="102"/>
      <c r="B9" s="36" t="s">
        <v>32</v>
      </c>
      <c r="C9" s="29">
        <v>50000</v>
      </c>
      <c r="D9" s="29"/>
      <c r="E9" s="30">
        <f t="shared" si="0"/>
        <v>0</v>
      </c>
      <c r="F9" s="46"/>
      <c r="G9" s="63">
        <f t="shared" si="1"/>
        <v>50000</v>
      </c>
    </row>
    <row r="10" spans="1:8" ht="33">
      <c r="A10" s="102"/>
      <c r="B10" s="36" t="s">
        <v>33</v>
      </c>
      <c r="C10" s="29">
        <v>40000</v>
      </c>
      <c r="D10" s="29"/>
      <c r="E10" s="30">
        <f t="shared" si="0"/>
        <v>0</v>
      </c>
      <c r="F10" s="46"/>
      <c r="G10" s="63">
        <f t="shared" si="1"/>
        <v>40000</v>
      </c>
    </row>
    <row r="11" spans="1:8" ht="33">
      <c r="A11" s="102"/>
      <c r="B11" s="36" t="s">
        <v>34</v>
      </c>
      <c r="C11" s="29">
        <v>100000</v>
      </c>
      <c r="D11" s="29"/>
      <c r="E11" s="30">
        <f t="shared" si="0"/>
        <v>0</v>
      </c>
      <c r="F11" s="46"/>
      <c r="G11" s="63">
        <f t="shared" si="1"/>
        <v>100000</v>
      </c>
    </row>
    <row r="12" spans="1:8" ht="114">
      <c r="A12" s="102"/>
      <c r="B12" s="36" t="s">
        <v>35</v>
      </c>
      <c r="C12" s="29">
        <v>190000</v>
      </c>
      <c r="D12" s="29">
        <v>177000</v>
      </c>
      <c r="E12" s="30">
        <f t="shared" si="0"/>
        <v>0.93157894736842106</v>
      </c>
      <c r="F12" s="62" t="s">
        <v>111</v>
      </c>
      <c r="G12" s="63">
        <f t="shared" si="1"/>
        <v>13000</v>
      </c>
    </row>
    <row r="13" spans="1:8">
      <c r="A13" s="83"/>
      <c r="B13" s="36" t="s">
        <v>45</v>
      </c>
      <c r="C13" s="29">
        <v>70000</v>
      </c>
      <c r="D13" s="64"/>
      <c r="E13" s="30">
        <f>D13/C13</f>
        <v>0</v>
      </c>
      <c r="F13" s="68"/>
      <c r="G13" s="63">
        <f>C13-D13</f>
        <v>70000</v>
      </c>
    </row>
    <row r="14" spans="1:8">
      <c r="A14" s="38"/>
      <c r="B14" s="38" t="s">
        <v>46</v>
      </c>
      <c r="C14" s="29">
        <f>SUM(C5:C13)</f>
        <v>1000000</v>
      </c>
      <c r="D14" s="29">
        <f>SUM(D5:D13)</f>
        <v>225000</v>
      </c>
      <c r="E14" s="30">
        <f t="shared" si="0"/>
        <v>0.22500000000000001</v>
      </c>
      <c r="F14" s="38"/>
      <c r="G14" s="63">
        <f t="shared" si="1"/>
        <v>775000</v>
      </c>
    </row>
  </sheetData>
  <mergeCells count="4">
    <mergeCell ref="A1:H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12" sqref="D12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125" customWidth="1"/>
  </cols>
  <sheetData>
    <row r="1" spans="1:8" ht="45.75" customHeight="1">
      <c r="A1" s="100" t="str">
        <f>'106年總表'!A1</f>
        <v>臺南市新化區暨唪口里辦理
「106年度臺南市永康垃圾資源回收(焚化)場營運階段回饋金」106年度1-8月份執行情況表</v>
      </c>
      <c r="B1" s="100"/>
      <c r="C1" s="100"/>
      <c r="D1" s="100"/>
      <c r="E1" s="100"/>
      <c r="F1" s="100"/>
      <c r="G1" s="100"/>
      <c r="H1" s="100"/>
    </row>
    <row r="2" spans="1:8" ht="17.25" thickBot="1">
      <c r="A2" t="str">
        <f>'106年總表'!A2</f>
        <v>製表日期：106年9月27日</v>
      </c>
    </row>
    <row r="3" spans="1:8" ht="17.25" customHeight="1" thickTop="1">
      <c r="A3" s="95" t="s">
        <v>36</v>
      </c>
      <c r="B3" s="97" t="s">
        <v>37</v>
      </c>
      <c r="C3" s="97"/>
      <c r="D3" s="97"/>
      <c r="E3" s="97"/>
      <c r="F3" s="97"/>
      <c r="G3" s="23"/>
    </row>
    <row r="4" spans="1:8">
      <c r="A4" s="96"/>
      <c r="B4" s="24" t="s">
        <v>38</v>
      </c>
      <c r="C4" s="25" t="s">
        <v>39</v>
      </c>
      <c r="D4" s="25" t="s">
        <v>40</v>
      </c>
      <c r="E4" s="26" t="s">
        <v>41</v>
      </c>
      <c r="F4" s="24" t="s">
        <v>42</v>
      </c>
      <c r="G4" s="27" t="s">
        <v>93</v>
      </c>
    </row>
    <row r="5" spans="1:8" ht="33">
      <c r="A5" s="102" t="s">
        <v>47</v>
      </c>
      <c r="B5" s="36" t="s">
        <v>115</v>
      </c>
      <c r="C5" s="29">
        <v>500000</v>
      </c>
      <c r="D5" s="29">
        <v>2687</v>
      </c>
      <c r="E5" s="30">
        <f t="shared" ref="E5:E12" si="0">D5/C5</f>
        <v>5.3740000000000003E-3</v>
      </c>
      <c r="F5" s="91" t="s">
        <v>116</v>
      </c>
      <c r="G5" s="63">
        <f>C5-D5</f>
        <v>497313</v>
      </c>
    </row>
    <row r="6" spans="1:8" ht="33">
      <c r="A6" s="102"/>
      <c r="B6" s="36" t="s">
        <v>49</v>
      </c>
      <c r="C6" s="29">
        <v>100000</v>
      </c>
      <c r="D6" s="29"/>
      <c r="E6" s="30">
        <f t="shared" si="0"/>
        <v>0</v>
      </c>
      <c r="F6" s="28"/>
      <c r="G6" s="63">
        <f t="shared" ref="G6:G12" si="1">C6-D6</f>
        <v>100000</v>
      </c>
    </row>
    <row r="7" spans="1:8" ht="57">
      <c r="A7" s="102"/>
      <c r="B7" s="36" t="s">
        <v>50</v>
      </c>
      <c r="C7" s="29">
        <v>100000</v>
      </c>
      <c r="D7" s="29">
        <v>100000</v>
      </c>
      <c r="E7" s="30">
        <f t="shared" si="0"/>
        <v>1</v>
      </c>
      <c r="F7" s="28" t="s">
        <v>114</v>
      </c>
      <c r="G7" s="63">
        <f t="shared" si="1"/>
        <v>0</v>
      </c>
    </row>
    <row r="8" spans="1:8" ht="57">
      <c r="A8" s="102"/>
      <c r="B8" s="36" t="s">
        <v>51</v>
      </c>
      <c r="C8" s="29">
        <v>90000</v>
      </c>
      <c r="D8" s="29">
        <v>89940</v>
      </c>
      <c r="E8" s="30">
        <f t="shared" si="0"/>
        <v>0.9993333333333333</v>
      </c>
      <c r="F8" s="28" t="s">
        <v>112</v>
      </c>
      <c r="G8" s="63">
        <f t="shared" si="1"/>
        <v>60</v>
      </c>
    </row>
    <row r="9" spans="1:8" ht="49.5">
      <c r="A9" s="102"/>
      <c r="B9" s="36" t="s">
        <v>52</v>
      </c>
      <c r="C9" s="29">
        <v>70000</v>
      </c>
      <c r="D9" s="29">
        <v>70000</v>
      </c>
      <c r="E9" s="30">
        <f t="shared" si="0"/>
        <v>1</v>
      </c>
      <c r="F9" s="68" t="s">
        <v>104</v>
      </c>
      <c r="G9" s="63">
        <f t="shared" si="1"/>
        <v>0</v>
      </c>
    </row>
    <row r="10" spans="1:8" ht="85.5">
      <c r="A10" s="61"/>
      <c r="B10" s="58" t="s">
        <v>53</v>
      </c>
      <c r="C10" s="55">
        <v>110000</v>
      </c>
      <c r="D10" s="55">
        <v>110000</v>
      </c>
      <c r="E10" s="56">
        <f t="shared" si="0"/>
        <v>1</v>
      </c>
      <c r="F10" s="28" t="s">
        <v>113</v>
      </c>
      <c r="G10" s="63">
        <f t="shared" si="1"/>
        <v>0</v>
      </c>
    </row>
    <row r="11" spans="1:8">
      <c r="A11" s="77"/>
      <c r="B11" s="36" t="s">
        <v>48</v>
      </c>
      <c r="C11" s="29">
        <v>30000</v>
      </c>
      <c r="D11" s="64"/>
      <c r="E11" s="30">
        <f>D11/C11</f>
        <v>0</v>
      </c>
      <c r="F11" s="65"/>
      <c r="G11" s="63">
        <f>C11-D11</f>
        <v>30000</v>
      </c>
    </row>
    <row r="12" spans="1:8" ht="17.25" thickBot="1">
      <c r="A12" s="32"/>
      <c r="B12" s="33" t="s">
        <v>46</v>
      </c>
      <c r="C12" s="34">
        <f>SUM(C5:C11)</f>
        <v>1000000</v>
      </c>
      <c r="D12" s="34">
        <f>SUM(D5:D11)</f>
        <v>372627</v>
      </c>
      <c r="E12" s="35">
        <f t="shared" si="0"/>
        <v>0.37262699999999999</v>
      </c>
      <c r="F12" s="33"/>
      <c r="G12" s="63">
        <f t="shared" si="1"/>
        <v>627373</v>
      </c>
    </row>
    <row r="13" spans="1:8" ht="17.25" thickTop="1"/>
  </sheetData>
  <mergeCells count="4">
    <mergeCell ref="A1:H1"/>
    <mergeCell ref="A3:A4"/>
    <mergeCell ref="B3:F3"/>
    <mergeCell ref="A5:A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13" sqref="D13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1.625" bestFit="1" customWidth="1"/>
    <col min="5" max="5" width="15.75" customWidth="1"/>
    <col min="6" max="6" width="38.75" customWidth="1"/>
    <col min="7" max="7" width="13.875" bestFit="1" customWidth="1"/>
  </cols>
  <sheetData>
    <row r="1" spans="1:8" ht="45.75" customHeight="1">
      <c r="A1" s="100" t="str">
        <f>'106年總表'!A1</f>
        <v>臺南市新化區暨唪口里辦理
「106年度臺南市永康垃圾資源回收(焚化)場營運階段回饋金」106年度1-8月份執行情況表</v>
      </c>
      <c r="B1" s="100"/>
      <c r="C1" s="100"/>
      <c r="D1" s="100"/>
      <c r="E1" s="100"/>
      <c r="F1" s="100"/>
      <c r="G1" s="100"/>
      <c r="H1" s="100"/>
    </row>
    <row r="2" spans="1:8" ht="17.25" thickBot="1">
      <c r="A2" t="str">
        <f>'106年總表'!A2</f>
        <v>製表日期：106年9月27日</v>
      </c>
    </row>
    <row r="3" spans="1:8" ht="17.25" customHeight="1" thickTop="1">
      <c r="A3" s="95" t="s">
        <v>36</v>
      </c>
      <c r="B3" s="97" t="s">
        <v>37</v>
      </c>
      <c r="C3" s="97"/>
      <c r="D3" s="97"/>
      <c r="E3" s="97"/>
      <c r="F3" s="97"/>
      <c r="G3" s="23"/>
    </row>
    <row r="4" spans="1:8">
      <c r="A4" s="96"/>
      <c r="B4" s="24" t="s">
        <v>38</v>
      </c>
      <c r="C4" s="25" t="s">
        <v>39</v>
      </c>
      <c r="D4" s="25" t="s">
        <v>40</v>
      </c>
      <c r="E4" s="26" t="s">
        <v>41</v>
      </c>
      <c r="F4" s="24" t="s">
        <v>42</v>
      </c>
      <c r="G4" s="27" t="s">
        <v>93</v>
      </c>
    </row>
    <row r="5" spans="1:8" ht="33" customHeight="1">
      <c r="A5" s="101" t="s">
        <v>54</v>
      </c>
      <c r="B5" s="36" t="s">
        <v>55</v>
      </c>
      <c r="C5" s="29">
        <v>560000</v>
      </c>
      <c r="D5" s="29"/>
      <c r="E5" s="30">
        <f t="shared" ref="E5:E14" si="0">D5/C5</f>
        <v>0</v>
      </c>
      <c r="F5" s="28"/>
      <c r="G5" s="63">
        <f>C5-D5</f>
        <v>560000</v>
      </c>
    </row>
    <row r="6" spans="1:8" ht="33">
      <c r="A6" s="102"/>
      <c r="B6" s="36" t="s">
        <v>57</v>
      </c>
      <c r="C6" s="29">
        <v>80000</v>
      </c>
      <c r="D6" s="29"/>
      <c r="E6" s="30">
        <f t="shared" si="0"/>
        <v>0</v>
      </c>
      <c r="F6" s="28"/>
      <c r="G6" s="63">
        <f t="shared" ref="G6:G12" si="1">C6-D6</f>
        <v>80000</v>
      </c>
    </row>
    <row r="7" spans="1:8" ht="49.5">
      <c r="A7" s="102"/>
      <c r="B7" s="36" t="s">
        <v>58</v>
      </c>
      <c r="C7" s="29">
        <v>100000</v>
      </c>
      <c r="D7" s="29"/>
      <c r="E7" s="30">
        <f t="shared" si="0"/>
        <v>0</v>
      </c>
      <c r="F7" s="62"/>
      <c r="G7" s="63">
        <f t="shared" si="1"/>
        <v>100000</v>
      </c>
    </row>
    <row r="8" spans="1:8" ht="49.5">
      <c r="A8" s="102"/>
      <c r="B8" s="36" t="s">
        <v>59</v>
      </c>
      <c r="C8" s="29">
        <v>60000</v>
      </c>
      <c r="D8" s="64">
        <v>60000</v>
      </c>
      <c r="E8" s="30">
        <f t="shared" si="0"/>
        <v>1</v>
      </c>
      <c r="F8" s="62" t="s">
        <v>117</v>
      </c>
      <c r="G8" s="63">
        <f t="shared" si="1"/>
        <v>0</v>
      </c>
    </row>
    <row r="9" spans="1:8" ht="33">
      <c r="A9" s="102"/>
      <c r="B9" s="36" t="s">
        <v>60</v>
      </c>
      <c r="C9" s="29">
        <v>100000</v>
      </c>
      <c r="D9" s="29">
        <v>48220</v>
      </c>
      <c r="E9" s="30">
        <f t="shared" si="0"/>
        <v>0.48220000000000002</v>
      </c>
      <c r="F9" s="68" t="s">
        <v>105</v>
      </c>
      <c r="G9" s="63">
        <f t="shared" si="1"/>
        <v>51780</v>
      </c>
    </row>
    <row r="10" spans="1:8" ht="33">
      <c r="A10" s="102"/>
      <c r="B10" s="36" t="s">
        <v>61</v>
      </c>
      <c r="C10" s="29">
        <v>50000</v>
      </c>
      <c r="D10" s="29"/>
      <c r="E10" s="30">
        <f t="shared" si="0"/>
        <v>0</v>
      </c>
      <c r="F10" s="28"/>
      <c r="G10" s="63">
        <f t="shared" si="1"/>
        <v>50000</v>
      </c>
    </row>
    <row r="11" spans="1:8">
      <c r="A11" s="102"/>
      <c r="B11" s="36" t="s">
        <v>56</v>
      </c>
      <c r="C11" s="29">
        <v>50000</v>
      </c>
      <c r="D11" s="64"/>
      <c r="E11" s="30">
        <f>D11/C11</f>
        <v>0</v>
      </c>
      <c r="F11" s="62"/>
      <c r="G11" s="63">
        <f>C11-D11</f>
        <v>50000</v>
      </c>
    </row>
    <row r="12" spans="1:8">
      <c r="A12" s="103"/>
      <c r="B12" s="38" t="s">
        <v>46</v>
      </c>
      <c r="C12" s="29">
        <f>SUM(C5:C11)</f>
        <v>1000000</v>
      </c>
      <c r="D12" s="29">
        <f>SUM(D5:D11)</f>
        <v>108220</v>
      </c>
      <c r="E12" s="30">
        <f t="shared" si="0"/>
        <v>0.10822</v>
      </c>
      <c r="F12" s="28"/>
      <c r="G12" s="63">
        <f t="shared" si="1"/>
        <v>891780</v>
      </c>
    </row>
    <row r="13" spans="1:8" ht="71.25">
      <c r="A13" s="39" t="s">
        <v>62</v>
      </c>
      <c r="B13" s="40" t="s">
        <v>63</v>
      </c>
      <c r="C13" s="29">
        <v>1799658</v>
      </c>
      <c r="D13" s="29"/>
      <c r="E13" s="30">
        <f t="shared" si="0"/>
        <v>0</v>
      </c>
      <c r="F13" s="47"/>
      <c r="G13" s="66"/>
    </row>
    <row r="14" spans="1:8" ht="17.25" thickBot="1">
      <c r="A14" s="45"/>
      <c r="B14" s="33" t="s">
        <v>46</v>
      </c>
      <c r="C14" s="34">
        <f>C13</f>
        <v>1799658</v>
      </c>
      <c r="D14" s="34">
        <f>D13</f>
        <v>0</v>
      </c>
      <c r="E14" s="35">
        <f t="shared" si="0"/>
        <v>0</v>
      </c>
      <c r="F14" s="33"/>
      <c r="G14" s="63">
        <f t="shared" ref="G14" si="2">C14-D14</f>
        <v>1799658</v>
      </c>
    </row>
    <row r="15" spans="1:8" ht="17.25" thickTop="1"/>
  </sheetData>
  <mergeCells count="4">
    <mergeCell ref="A1:H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8" sqref="D8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1.25" customWidth="1"/>
  </cols>
  <sheetData>
    <row r="1" spans="1:8" ht="48.75" customHeight="1">
      <c r="A1" s="100" t="str">
        <f>'106年總表'!A1</f>
        <v>臺南市新化區暨唪口里辦理
「106年度臺南市永康垃圾資源回收(焚化)場營運階段回饋金」106年度1-8月份執行情況表</v>
      </c>
      <c r="B1" s="100"/>
      <c r="C1" s="100"/>
      <c r="D1" s="100"/>
      <c r="E1" s="100"/>
      <c r="F1" s="100"/>
      <c r="G1" s="100"/>
      <c r="H1" s="100"/>
    </row>
    <row r="2" spans="1:8" ht="17.25" thickBot="1">
      <c r="A2" t="str">
        <f>'106年總表'!A2</f>
        <v>製表日期：106年9月27日</v>
      </c>
    </row>
    <row r="3" spans="1:8" ht="17.25" thickTop="1">
      <c r="A3" s="95" t="s">
        <v>18</v>
      </c>
      <c r="B3" s="97" t="s">
        <v>19</v>
      </c>
      <c r="C3" s="97"/>
      <c r="D3" s="97"/>
      <c r="E3" s="97"/>
      <c r="F3" s="97"/>
      <c r="G3" s="23"/>
    </row>
    <row r="4" spans="1:8">
      <c r="A4" s="96"/>
      <c r="B4" s="24" t="s">
        <v>20</v>
      </c>
      <c r="C4" s="25" t="s">
        <v>21</v>
      </c>
      <c r="D4" s="25" t="s">
        <v>22</v>
      </c>
      <c r="E4" s="26" t="s">
        <v>23</v>
      </c>
      <c r="F4" s="24" t="s">
        <v>24</v>
      </c>
      <c r="G4" s="27" t="s">
        <v>93</v>
      </c>
    </row>
    <row r="5" spans="1:8" ht="51.75">
      <c r="A5" s="101" t="s">
        <v>27</v>
      </c>
      <c r="B5" s="85" t="s">
        <v>99</v>
      </c>
      <c r="C5" s="86">
        <v>2791259</v>
      </c>
      <c r="D5" s="29"/>
      <c r="E5" s="30">
        <f>D5/C5</f>
        <v>0</v>
      </c>
      <c r="F5" s="28"/>
      <c r="G5" s="31" t="s">
        <v>28</v>
      </c>
    </row>
    <row r="6" spans="1:8" ht="51.75">
      <c r="A6" s="103"/>
      <c r="B6" s="85" t="s">
        <v>100</v>
      </c>
      <c r="C6" s="86">
        <v>8399</v>
      </c>
      <c r="D6" s="55"/>
      <c r="E6" s="30">
        <f>D6/C6</f>
        <v>0</v>
      </c>
      <c r="F6" s="79"/>
      <c r="G6" s="84"/>
    </row>
    <row r="7" spans="1:8" ht="17.25" thickBot="1">
      <c r="A7" s="32"/>
      <c r="B7" s="33" t="s">
        <v>26</v>
      </c>
      <c r="C7" s="34">
        <f>SUM(C5:C6)</f>
        <v>2799658</v>
      </c>
      <c r="D7" s="34">
        <f>SUM(D5:D6)</f>
        <v>0</v>
      </c>
      <c r="E7" s="35">
        <f>D7/C7</f>
        <v>0</v>
      </c>
      <c r="F7" s="33"/>
      <c r="G7" s="37">
        <v>2799658</v>
      </c>
    </row>
    <row r="8" spans="1:8" ht="17.25" thickTop="1"/>
  </sheetData>
  <mergeCells count="4">
    <mergeCell ref="A1:H1"/>
    <mergeCell ref="A3:A4"/>
    <mergeCell ref="B3:F3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6" sqref="D16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45.75" customHeight="1">
      <c r="A1" s="100" t="str">
        <f>'106年總表'!A1</f>
        <v>臺南市新化區暨唪口里辦理
「106年度臺南市永康垃圾資源回收(焚化)場營運階段回饋金」106年度1-8月份執行情況表</v>
      </c>
      <c r="B1" s="100"/>
      <c r="C1" s="100"/>
      <c r="D1" s="100"/>
      <c r="E1" s="100"/>
      <c r="F1" s="100"/>
      <c r="G1" s="100"/>
      <c r="H1" s="100"/>
    </row>
    <row r="2" spans="1:8" ht="17.25" thickBot="1">
      <c r="A2" t="str">
        <f>'106年總表'!A2</f>
        <v>製表日期：106年9月27日</v>
      </c>
    </row>
    <row r="3" spans="1:8" ht="17.25" customHeight="1" thickTop="1">
      <c r="A3" s="95" t="s">
        <v>36</v>
      </c>
      <c r="B3" s="104" t="s">
        <v>37</v>
      </c>
      <c r="C3" s="105"/>
      <c r="D3" s="105"/>
      <c r="E3" s="105"/>
      <c r="F3" s="105"/>
      <c r="G3" s="106"/>
    </row>
    <row r="4" spans="1:8">
      <c r="A4" s="96"/>
      <c r="B4" s="24" t="s">
        <v>38</v>
      </c>
      <c r="C4" s="25" t="s">
        <v>39</v>
      </c>
      <c r="D4" s="25" t="s">
        <v>40</v>
      </c>
      <c r="E4" s="26" t="s">
        <v>41</v>
      </c>
      <c r="F4" s="41" t="s">
        <v>42</v>
      </c>
      <c r="G4" s="27" t="s">
        <v>93</v>
      </c>
    </row>
    <row r="5" spans="1:8" ht="49.5">
      <c r="A5" s="101" t="s">
        <v>64</v>
      </c>
      <c r="B5" s="42" t="s">
        <v>65</v>
      </c>
      <c r="C5" s="29">
        <v>255000</v>
      </c>
      <c r="D5" s="29"/>
      <c r="E5" s="30">
        <f t="shared" ref="E5:E15" si="0">D5/C5</f>
        <v>0</v>
      </c>
      <c r="F5" s="43"/>
      <c r="G5" s="63">
        <f>C5-D5</f>
        <v>255000</v>
      </c>
    </row>
    <row r="6" spans="1:8" ht="33">
      <c r="A6" s="102"/>
      <c r="B6" s="42" t="s">
        <v>101</v>
      </c>
      <c r="C6" s="29">
        <v>60000</v>
      </c>
      <c r="D6" s="29"/>
      <c r="E6" s="30">
        <f t="shared" si="0"/>
        <v>0</v>
      </c>
      <c r="F6" s="62"/>
      <c r="G6" s="63">
        <f t="shared" ref="G6:G15" si="1">C6-D6</f>
        <v>60000</v>
      </c>
    </row>
    <row r="7" spans="1:8" ht="33">
      <c r="A7" s="102"/>
      <c r="B7" s="42" t="s">
        <v>66</v>
      </c>
      <c r="C7" s="29">
        <v>120000</v>
      </c>
      <c r="D7" s="29"/>
      <c r="E7" s="30">
        <f t="shared" si="0"/>
        <v>0</v>
      </c>
      <c r="F7" s="62"/>
      <c r="G7" s="63">
        <f t="shared" si="1"/>
        <v>120000</v>
      </c>
    </row>
    <row r="8" spans="1:8" ht="33">
      <c r="A8" s="102"/>
      <c r="B8" s="42" t="s">
        <v>67</v>
      </c>
      <c r="C8" s="29">
        <v>20000</v>
      </c>
      <c r="D8" s="64">
        <v>18850</v>
      </c>
      <c r="E8" s="30">
        <f t="shared" si="0"/>
        <v>0.9425</v>
      </c>
      <c r="F8" s="67" t="s">
        <v>118</v>
      </c>
      <c r="G8" s="63">
        <f t="shared" si="1"/>
        <v>1150</v>
      </c>
    </row>
    <row r="9" spans="1:8" ht="33">
      <c r="A9" s="102"/>
      <c r="B9" s="42" t="s">
        <v>68</v>
      </c>
      <c r="C9" s="29">
        <v>95000</v>
      </c>
      <c r="D9" s="64">
        <v>95000</v>
      </c>
      <c r="E9" s="30">
        <f t="shared" si="0"/>
        <v>1</v>
      </c>
      <c r="F9" s="62" t="s">
        <v>119</v>
      </c>
      <c r="G9" s="63">
        <f t="shared" si="1"/>
        <v>0</v>
      </c>
    </row>
    <row r="10" spans="1:8" ht="33">
      <c r="A10" s="102"/>
      <c r="B10" s="42" t="s">
        <v>69</v>
      </c>
      <c r="C10" s="29">
        <v>100000</v>
      </c>
      <c r="D10" s="29">
        <v>7000</v>
      </c>
      <c r="E10" s="30">
        <f t="shared" si="0"/>
        <v>7.0000000000000007E-2</v>
      </c>
      <c r="F10" s="43" t="s">
        <v>120</v>
      </c>
      <c r="G10" s="63">
        <f t="shared" si="1"/>
        <v>93000</v>
      </c>
    </row>
    <row r="11" spans="1:8" ht="33">
      <c r="A11" s="102"/>
      <c r="B11" s="42" t="s">
        <v>70</v>
      </c>
      <c r="C11" s="29">
        <v>100000</v>
      </c>
      <c r="D11" s="29">
        <v>98000</v>
      </c>
      <c r="E11" s="30">
        <f t="shared" si="0"/>
        <v>0.98</v>
      </c>
      <c r="F11" s="88" t="s">
        <v>106</v>
      </c>
      <c r="G11" s="63">
        <f t="shared" si="1"/>
        <v>2000</v>
      </c>
    </row>
    <row r="12" spans="1:8" ht="33">
      <c r="A12" s="102"/>
      <c r="B12" s="54" t="s">
        <v>71</v>
      </c>
      <c r="C12" s="55">
        <v>100000</v>
      </c>
      <c r="D12" s="55">
        <v>99000</v>
      </c>
      <c r="E12" s="56">
        <f t="shared" si="0"/>
        <v>0.99</v>
      </c>
      <c r="F12" s="57" t="s">
        <v>121</v>
      </c>
      <c r="G12" s="63">
        <f t="shared" si="1"/>
        <v>1000</v>
      </c>
    </row>
    <row r="13" spans="1:8" ht="33">
      <c r="A13" s="102"/>
      <c r="B13" s="54" t="s">
        <v>72</v>
      </c>
      <c r="C13" s="55">
        <v>50000</v>
      </c>
      <c r="D13" s="55">
        <v>50000</v>
      </c>
      <c r="E13" s="56">
        <f t="shared" si="0"/>
        <v>1</v>
      </c>
      <c r="F13" s="75" t="s">
        <v>107</v>
      </c>
      <c r="G13" s="63">
        <f t="shared" si="1"/>
        <v>0</v>
      </c>
    </row>
    <row r="14" spans="1:8" ht="33">
      <c r="A14" s="103"/>
      <c r="B14" s="54" t="s">
        <v>73</v>
      </c>
      <c r="C14" s="55">
        <v>100000</v>
      </c>
      <c r="D14" s="55"/>
      <c r="E14" s="56">
        <f t="shared" si="0"/>
        <v>0</v>
      </c>
      <c r="F14" s="75"/>
      <c r="G14" s="63">
        <f t="shared" si="1"/>
        <v>100000</v>
      </c>
    </row>
    <row r="15" spans="1:8" ht="17.25" thickBot="1">
      <c r="A15" s="32"/>
      <c r="B15" s="33" t="s">
        <v>46</v>
      </c>
      <c r="C15" s="34">
        <f>SUM(C5:C14)</f>
        <v>1000000</v>
      </c>
      <c r="D15" s="34">
        <f>SUM(D5:D14)</f>
        <v>367850</v>
      </c>
      <c r="E15" s="35">
        <f t="shared" si="0"/>
        <v>0.36785000000000001</v>
      </c>
      <c r="F15" s="44"/>
      <c r="G15" s="63">
        <f t="shared" si="1"/>
        <v>632150</v>
      </c>
    </row>
    <row r="16" spans="1:8" ht="17.25" thickTop="1"/>
  </sheetData>
  <mergeCells count="4">
    <mergeCell ref="A1:H1"/>
    <mergeCell ref="A3:A4"/>
    <mergeCell ref="B3:G3"/>
    <mergeCell ref="A5:A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18" sqref="F18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7" ht="49.5" customHeight="1">
      <c r="A1" s="100" t="str">
        <f>'106年總表'!A1</f>
        <v>臺南市新化區暨唪口里辦理
「106年度臺南市永康垃圾資源回收(焚化)場營運階段回饋金」106年度1-8月份執行情況表</v>
      </c>
      <c r="B1" s="100"/>
      <c r="C1" s="100"/>
      <c r="D1" s="100"/>
      <c r="E1" s="100"/>
      <c r="F1" s="100"/>
      <c r="G1" s="100"/>
    </row>
    <row r="2" spans="1:7" ht="17.25" thickBot="1">
      <c r="A2" t="str">
        <f>'106年總表'!A2</f>
        <v>製表日期：106年9月27日</v>
      </c>
    </row>
    <row r="3" spans="1:7" ht="17.25" customHeight="1" thickTop="1">
      <c r="A3" s="95" t="s">
        <v>36</v>
      </c>
      <c r="B3" s="97" t="s">
        <v>37</v>
      </c>
      <c r="C3" s="97"/>
      <c r="D3" s="97"/>
      <c r="E3" s="97"/>
      <c r="F3" s="107"/>
      <c r="G3" s="48"/>
    </row>
    <row r="4" spans="1:7">
      <c r="A4" s="96"/>
      <c r="B4" s="24" t="s">
        <v>38</v>
      </c>
      <c r="C4" s="25" t="s">
        <v>39</v>
      </c>
      <c r="D4" s="25" t="s">
        <v>40</v>
      </c>
      <c r="E4" s="26" t="s">
        <v>41</v>
      </c>
      <c r="F4" s="24" t="s">
        <v>42</v>
      </c>
      <c r="G4" s="27" t="s">
        <v>93</v>
      </c>
    </row>
    <row r="5" spans="1:7" ht="33" customHeight="1">
      <c r="A5" s="101" t="s">
        <v>74</v>
      </c>
      <c r="B5" s="42" t="s">
        <v>75</v>
      </c>
      <c r="C5" s="29">
        <v>500000</v>
      </c>
      <c r="D5" s="29"/>
      <c r="E5" s="30">
        <f t="shared" ref="E5:E14" si="0">D5/C5</f>
        <v>0</v>
      </c>
      <c r="F5" s="68"/>
      <c r="G5" s="63">
        <f>C5-D5</f>
        <v>500000</v>
      </c>
    </row>
    <row r="6" spans="1:7" ht="33">
      <c r="A6" s="102"/>
      <c r="B6" s="42" t="s">
        <v>76</v>
      </c>
      <c r="C6" s="29">
        <v>50000</v>
      </c>
      <c r="D6" s="29"/>
      <c r="E6" s="30">
        <f t="shared" si="0"/>
        <v>0</v>
      </c>
      <c r="F6" s="28"/>
      <c r="G6" s="63">
        <f t="shared" ref="G6:G14" si="1">C6-D6</f>
        <v>50000</v>
      </c>
    </row>
    <row r="7" spans="1:7" ht="33">
      <c r="A7" s="102"/>
      <c r="B7" s="42" t="s">
        <v>102</v>
      </c>
      <c r="C7" s="29">
        <v>60000</v>
      </c>
      <c r="D7" s="29"/>
      <c r="E7" s="30">
        <f t="shared" si="0"/>
        <v>0</v>
      </c>
      <c r="F7" s="28"/>
      <c r="G7" s="63">
        <f t="shared" si="1"/>
        <v>60000</v>
      </c>
    </row>
    <row r="8" spans="1:7" ht="33">
      <c r="A8" s="102"/>
      <c r="B8" s="42" t="s">
        <v>77</v>
      </c>
      <c r="C8" s="29">
        <v>70000</v>
      </c>
      <c r="D8" s="29"/>
      <c r="E8" s="30">
        <f t="shared" si="0"/>
        <v>0</v>
      </c>
      <c r="F8" s="28"/>
      <c r="G8" s="63">
        <f t="shared" si="1"/>
        <v>70000</v>
      </c>
    </row>
    <row r="9" spans="1:7" ht="49.5">
      <c r="A9" s="102"/>
      <c r="B9" s="42" t="s">
        <v>78</v>
      </c>
      <c r="C9" s="29">
        <v>70000</v>
      </c>
      <c r="D9" s="29"/>
      <c r="E9" s="30">
        <f t="shared" si="0"/>
        <v>0</v>
      </c>
      <c r="F9" s="28"/>
      <c r="G9" s="63">
        <f t="shared" si="1"/>
        <v>70000</v>
      </c>
    </row>
    <row r="10" spans="1:7" ht="33">
      <c r="A10" s="102"/>
      <c r="B10" s="42" t="s">
        <v>79</v>
      </c>
      <c r="C10" s="29">
        <v>20000</v>
      </c>
      <c r="D10" s="64"/>
      <c r="E10" s="30">
        <f t="shared" si="0"/>
        <v>0</v>
      </c>
      <c r="F10" s="62"/>
      <c r="G10" s="63">
        <f t="shared" si="1"/>
        <v>20000</v>
      </c>
    </row>
    <row r="11" spans="1:7" ht="33">
      <c r="A11" s="102"/>
      <c r="B11" s="42" t="s">
        <v>80</v>
      </c>
      <c r="C11" s="29">
        <v>80000</v>
      </c>
      <c r="D11" s="64"/>
      <c r="E11" s="30">
        <f t="shared" si="0"/>
        <v>0</v>
      </c>
      <c r="F11" s="28"/>
      <c r="G11" s="63">
        <f t="shared" si="1"/>
        <v>80000</v>
      </c>
    </row>
    <row r="12" spans="1:7" ht="49.5">
      <c r="A12" s="61"/>
      <c r="B12" s="42" t="s">
        <v>81</v>
      </c>
      <c r="C12" s="29">
        <v>90000</v>
      </c>
      <c r="D12" s="64"/>
      <c r="E12" s="30">
        <f t="shared" si="0"/>
        <v>0</v>
      </c>
      <c r="F12" s="68"/>
      <c r="G12" s="63">
        <f t="shared" si="1"/>
        <v>90000</v>
      </c>
    </row>
    <row r="13" spans="1:7">
      <c r="A13" s="61"/>
      <c r="B13" s="54" t="s">
        <v>82</v>
      </c>
      <c r="C13" s="55">
        <v>60000</v>
      </c>
      <c r="D13" s="69"/>
      <c r="E13" s="56">
        <f t="shared" si="0"/>
        <v>0</v>
      </c>
      <c r="F13" s="70"/>
      <c r="G13" s="63">
        <f t="shared" si="1"/>
        <v>60000</v>
      </c>
    </row>
    <row r="14" spans="1:7" ht="30.75" customHeight="1" thickBot="1">
      <c r="A14" s="32"/>
      <c r="B14" s="33" t="s">
        <v>46</v>
      </c>
      <c r="C14" s="34">
        <f>SUM(C5:C13)</f>
        <v>1000000</v>
      </c>
      <c r="D14" s="34">
        <f>SUM(D5:D13)</f>
        <v>0</v>
      </c>
      <c r="E14" s="35">
        <f t="shared" si="0"/>
        <v>0</v>
      </c>
      <c r="F14" s="33"/>
      <c r="G14" s="63">
        <f t="shared" si="1"/>
        <v>1000000</v>
      </c>
    </row>
    <row r="15" spans="1:7" ht="17.25" thickTop="1"/>
  </sheetData>
  <mergeCells count="4">
    <mergeCell ref="A1:G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topLeftCell="A4" workbookViewId="0">
      <selection activeCell="D15" sqref="D15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2.875" customWidth="1"/>
  </cols>
  <sheetData>
    <row r="1" spans="1:8" ht="49.5" customHeight="1">
      <c r="A1" s="100" t="str">
        <f>'106年總表'!A1</f>
        <v>臺南市新化區暨唪口里辦理
「106年度臺南市永康垃圾資源回收(焚化)場營運階段回饋金」106年度1-8月份執行情況表</v>
      </c>
      <c r="B1" s="100"/>
      <c r="C1" s="100"/>
      <c r="D1" s="100"/>
      <c r="E1" s="100"/>
      <c r="F1" s="100"/>
      <c r="G1" s="100"/>
      <c r="H1" s="100"/>
    </row>
    <row r="2" spans="1:8" ht="17.25" thickBot="1">
      <c r="A2" t="str">
        <f>'106年總表'!A2</f>
        <v>製表日期：106年9月27日</v>
      </c>
    </row>
    <row r="3" spans="1:8" ht="17.25" customHeight="1" thickTop="1">
      <c r="A3" s="95" t="s">
        <v>36</v>
      </c>
      <c r="B3" s="97" t="s">
        <v>37</v>
      </c>
      <c r="C3" s="97"/>
      <c r="D3" s="97"/>
      <c r="E3" s="97"/>
      <c r="F3" s="97"/>
      <c r="G3" s="23"/>
    </row>
    <row r="4" spans="1:8">
      <c r="A4" s="96"/>
      <c r="B4" s="24" t="s">
        <v>38</v>
      </c>
      <c r="C4" s="25" t="s">
        <v>39</v>
      </c>
      <c r="D4" s="25" t="s">
        <v>40</v>
      </c>
      <c r="E4" s="26" t="s">
        <v>41</v>
      </c>
      <c r="F4" s="24" t="s">
        <v>42</v>
      </c>
      <c r="G4" s="27" t="s">
        <v>93</v>
      </c>
    </row>
    <row r="5" spans="1:8" ht="16.5" customHeight="1">
      <c r="A5" s="108" t="s">
        <v>83</v>
      </c>
      <c r="B5" s="36" t="s">
        <v>84</v>
      </c>
      <c r="C5" s="29">
        <v>170000</v>
      </c>
      <c r="D5" s="29"/>
      <c r="E5" s="30">
        <f t="shared" ref="E5:E14" si="0">D5/C5</f>
        <v>0</v>
      </c>
      <c r="F5" s="49"/>
      <c r="G5" s="63">
        <f>C5-D5</f>
        <v>170000</v>
      </c>
    </row>
    <row r="6" spans="1:8" ht="33">
      <c r="A6" s="108"/>
      <c r="B6" s="36" t="s">
        <v>86</v>
      </c>
      <c r="C6" s="29">
        <v>70000</v>
      </c>
      <c r="D6" s="64">
        <v>64560</v>
      </c>
      <c r="E6" s="30">
        <f>D6/C6</f>
        <v>0.92228571428571426</v>
      </c>
      <c r="F6" s="36" t="s">
        <v>108</v>
      </c>
      <c r="G6" s="63">
        <f>C6-D6</f>
        <v>5440</v>
      </c>
    </row>
    <row r="7" spans="1:8" ht="112.5" customHeight="1">
      <c r="A7" s="108"/>
      <c r="B7" s="36" t="s">
        <v>87</v>
      </c>
      <c r="C7" s="29">
        <v>100000</v>
      </c>
      <c r="D7" s="64">
        <v>45864</v>
      </c>
      <c r="E7" s="30">
        <f t="shared" si="0"/>
        <v>0.45863999999999999</v>
      </c>
      <c r="F7" s="71" t="s">
        <v>125</v>
      </c>
      <c r="G7" s="63">
        <f t="shared" ref="G7:G14" si="1">C7-D7</f>
        <v>54136</v>
      </c>
    </row>
    <row r="8" spans="1:8" ht="33">
      <c r="A8" s="108"/>
      <c r="B8" s="36" t="s">
        <v>109</v>
      </c>
      <c r="C8" s="29">
        <v>160000</v>
      </c>
      <c r="D8" s="29">
        <v>96690</v>
      </c>
      <c r="E8" s="30">
        <f t="shared" si="0"/>
        <v>0.60431250000000003</v>
      </c>
      <c r="F8" s="36" t="s">
        <v>124</v>
      </c>
      <c r="G8" s="63">
        <f t="shared" si="1"/>
        <v>63310</v>
      </c>
    </row>
    <row r="9" spans="1:8" ht="66">
      <c r="A9" s="108"/>
      <c r="B9" s="36" t="s">
        <v>88</v>
      </c>
      <c r="C9" s="50">
        <v>160000</v>
      </c>
      <c r="D9" s="50">
        <v>160000</v>
      </c>
      <c r="E9" s="51">
        <f t="shared" si="0"/>
        <v>1</v>
      </c>
      <c r="F9" s="36" t="s">
        <v>122</v>
      </c>
      <c r="G9" s="63">
        <f t="shared" si="1"/>
        <v>0</v>
      </c>
    </row>
    <row r="10" spans="1:8" ht="66">
      <c r="A10" s="108"/>
      <c r="B10" s="58" t="s">
        <v>89</v>
      </c>
      <c r="C10" s="59">
        <v>80000</v>
      </c>
      <c r="D10" s="59">
        <v>80000</v>
      </c>
      <c r="E10" s="60">
        <f t="shared" si="0"/>
        <v>1</v>
      </c>
      <c r="F10" s="89" t="s">
        <v>110</v>
      </c>
      <c r="G10" s="63">
        <f t="shared" si="1"/>
        <v>0</v>
      </c>
    </row>
    <row r="11" spans="1:8" ht="66">
      <c r="A11" s="108"/>
      <c r="B11" s="58" t="s">
        <v>90</v>
      </c>
      <c r="C11" s="59">
        <v>20000</v>
      </c>
      <c r="D11" s="59"/>
      <c r="E11" s="60">
        <f t="shared" si="0"/>
        <v>0</v>
      </c>
      <c r="F11" s="90"/>
      <c r="G11" s="63">
        <f t="shared" si="1"/>
        <v>20000</v>
      </c>
    </row>
    <row r="12" spans="1:8" ht="66">
      <c r="A12" s="72"/>
      <c r="B12" s="58" t="s">
        <v>91</v>
      </c>
      <c r="C12" s="59">
        <v>140000</v>
      </c>
      <c r="D12" s="59">
        <v>136900</v>
      </c>
      <c r="E12" s="60">
        <f t="shared" si="0"/>
        <v>0.97785714285714287</v>
      </c>
      <c r="F12" s="58" t="s">
        <v>123</v>
      </c>
      <c r="G12" s="63">
        <f t="shared" si="1"/>
        <v>3100</v>
      </c>
    </row>
    <row r="13" spans="1:8">
      <c r="A13" s="78"/>
      <c r="B13" s="36" t="s">
        <v>85</v>
      </c>
      <c r="C13" s="29">
        <v>100000</v>
      </c>
      <c r="D13" s="64"/>
      <c r="E13" s="30">
        <f>D13/C13</f>
        <v>0</v>
      </c>
      <c r="F13" s="76"/>
      <c r="G13" s="63">
        <f>C13-D13</f>
        <v>100000</v>
      </c>
    </row>
    <row r="14" spans="1:8" ht="17.25" thickBot="1">
      <c r="A14" s="38"/>
      <c r="B14" s="33" t="s">
        <v>46</v>
      </c>
      <c r="C14" s="34">
        <f>SUM(C5:C13)</f>
        <v>1000000</v>
      </c>
      <c r="D14" s="34">
        <f>SUM(D5:D13)</f>
        <v>584014</v>
      </c>
      <c r="E14" s="35">
        <f t="shared" si="0"/>
        <v>0.58401400000000003</v>
      </c>
      <c r="F14" s="33"/>
      <c r="G14" s="63">
        <f t="shared" si="1"/>
        <v>415986</v>
      </c>
    </row>
    <row r="15" spans="1:8" ht="17.25" thickTop="1"/>
  </sheetData>
  <mergeCells count="4">
    <mergeCell ref="A1:H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106年總表</vt:lpstr>
      <vt:lpstr>106新化水電</vt:lpstr>
      <vt:lpstr>106崙頂</vt:lpstr>
      <vt:lpstr>106全興</vt:lpstr>
      <vt:lpstr>106唪口</vt:lpstr>
      <vt:lpstr>106唪口水電</vt:lpstr>
      <vt:lpstr>106北勢</vt:lpstr>
      <vt:lpstr>105協興</vt:lpstr>
      <vt:lpstr>105豐榮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2017-05-05T03:26:15Z</cp:lastPrinted>
  <dcterms:created xsi:type="dcterms:W3CDTF">2015-12-02T01:38:50Z</dcterms:created>
  <dcterms:modified xsi:type="dcterms:W3CDTF">2017-09-27T01:59:36Z</dcterms:modified>
</cp:coreProperties>
</file>