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850" windowWidth="19260" windowHeight="5895" activeTab="4"/>
  </bookViews>
  <sheets>
    <sheet name="提案單" sheetId="10" r:id="rId1"/>
    <sheet name="104年總表" sheetId="1" r:id="rId2"/>
    <sheet name="104新化水電" sheetId="2" r:id="rId3"/>
    <sheet name="104崙頂" sheetId="6" r:id="rId4"/>
    <sheet name="104全興" sheetId="7" r:id="rId5"/>
    <sheet name="104唪口" sheetId="4" r:id="rId6"/>
    <sheet name="104唪口水電" sheetId="3" r:id="rId7"/>
    <sheet name="104北勢" sheetId="5" r:id="rId8"/>
    <sheet name="104協興" sheetId="8" r:id="rId9"/>
    <sheet name="104豐榮" sheetId="9" r:id="rId10"/>
  </sheets>
  <calcPr calcId="125725"/>
</workbook>
</file>

<file path=xl/calcChain.xml><?xml version="1.0" encoding="utf-8"?>
<calcChain xmlns="http://schemas.openxmlformats.org/spreadsheetml/2006/main">
  <c r="A1" i="9"/>
  <c r="G6" l="1"/>
  <c r="G7"/>
  <c r="G8"/>
  <c r="G9"/>
  <c r="G10"/>
  <c r="G11"/>
  <c r="G12"/>
  <c r="G5"/>
  <c r="G6" i="8"/>
  <c r="G7"/>
  <c r="G8"/>
  <c r="G9"/>
  <c r="G10"/>
  <c r="G11"/>
  <c r="G12"/>
  <c r="G13"/>
  <c r="G5"/>
  <c r="G6" i="5"/>
  <c r="G7"/>
  <c r="G8"/>
  <c r="G9"/>
  <c r="G10"/>
  <c r="G11"/>
  <c r="G12"/>
  <c r="G13"/>
  <c r="G14"/>
  <c r="G15"/>
  <c r="G5"/>
  <c r="F5" i="1"/>
  <c r="F13"/>
  <c r="F14"/>
  <c r="F4"/>
  <c r="E5" l="1"/>
  <c r="E13"/>
  <c r="E14"/>
  <c r="G5" i="3"/>
  <c r="G6" i="4"/>
  <c r="G7"/>
  <c r="G8"/>
  <c r="G9"/>
  <c r="G10"/>
  <c r="G12"/>
  <c r="G5"/>
  <c r="G6" i="7"/>
  <c r="G7"/>
  <c r="G8"/>
  <c r="G9"/>
  <c r="G10"/>
  <c r="G5"/>
  <c r="G6" i="6"/>
  <c r="G7"/>
  <c r="G8"/>
  <c r="G9"/>
  <c r="G10"/>
  <c r="G5"/>
  <c r="G5" i="2"/>
  <c r="A1" i="7" l="1"/>
  <c r="A1" i="2" l="1"/>
  <c r="D16" i="5" l="1"/>
  <c r="G16" s="1"/>
  <c r="D14" i="8"/>
  <c r="G14" s="1"/>
  <c r="D11" i="4" l="1"/>
  <c r="G11" s="1"/>
  <c r="C14" i="8" l="1"/>
  <c r="E13"/>
  <c r="E12"/>
  <c r="D13" i="9"/>
  <c r="G13" s="1"/>
  <c r="C13"/>
  <c r="E12"/>
  <c r="E11"/>
  <c r="E12" i="5"/>
  <c r="C16"/>
  <c r="E15"/>
  <c r="E14"/>
  <c r="E13"/>
  <c r="D11" i="6"/>
  <c r="G11" s="1"/>
  <c r="D11" i="7"/>
  <c r="G11" s="1"/>
  <c r="E12" i="4"/>
  <c r="C71" i="10"/>
  <c r="C68"/>
  <c r="C63"/>
  <c r="C55"/>
  <c r="C51"/>
  <c r="C46"/>
  <c r="C41"/>
  <c r="C37"/>
  <c r="C31"/>
  <c r="D27" s="1"/>
  <c r="C23"/>
  <c r="C20"/>
  <c r="C14"/>
  <c r="D4" l="1"/>
  <c r="D39"/>
  <c r="D11" i="1"/>
  <c r="D7"/>
  <c r="D6"/>
  <c r="D4"/>
  <c r="B13"/>
  <c r="C13" s="1"/>
  <c r="B11"/>
  <c r="C11" s="1"/>
  <c r="B8"/>
  <c r="C8" s="1"/>
  <c r="B4"/>
  <c r="C4" s="1"/>
  <c r="E13" i="9"/>
  <c r="E10"/>
  <c r="E9"/>
  <c r="E8"/>
  <c r="E7"/>
  <c r="E6"/>
  <c r="E5"/>
  <c r="D10" i="1"/>
  <c r="E14" i="8"/>
  <c r="E11"/>
  <c r="E10"/>
  <c r="E9"/>
  <c r="E8"/>
  <c r="E7"/>
  <c r="E6"/>
  <c r="E5"/>
  <c r="C11" i="7"/>
  <c r="B6" i="1" s="1"/>
  <c r="C6" s="1"/>
  <c r="E10" i="7"/>
  <c r="E9"/>
  <c r="E8"/>
  <c r="E7"/>
  <c r="E6"/>
  <c r="E5"/>
  <c r="D5" i="1"/>
  <c r="C11" i="6"/>
  <c r="B5" i="1" s="1"/>
  <c r="C5" s="1"/>
  <c r="E10" i="6"/>
  <c r="E9"/>
  <c r="E8"/>
  <c r="E7"/>
  <c r="E6"/>
  <c r="E5"/>
  <c r="D13" i="4"/>
  <c r="C13"/>
  <c r="D9" i="1"/>
  <c r="B9"/>
  <c r="C9" s="1"/>
  <c r="E11" i="5"/>
  <c r="E10"/>
  <c r="E9"/>
  <c r="E8"/>
  <c r="E7"/>
  <c r="E6"/>
  <c r="E5"/>
  <c r="C11" i="4"/>
  <c r="E11" s="1"/>
  <c r="E10"/>
  <c r="E9"/>
  <c r="E8"/>
  <c r="E7"/>
  <c r="E6"/>
  <c r="E5"/>
  <c r="D6" i="3"/>
  <c r="C6"/>
  <c r="E5"/>
  <c r="C6" i="2"/>
  <c r="D6"/>
  <c r="E6" s="1"/>
  <c r="E5"/>
  <c r="A2" i="9"/>
  <c r="A2" i="8"/>
  <c r="A2" i="7"/>
  <c r="A2" i="6"/>
  <c r="A2" i="5"/>
  <c r="A2" i="4"/>
  <c r="A2" i="3"/>
  <c r="A2" i="2"/>
  <c r="A1" i="8"/>
  <c r="A1" i="6"/>
  <c r="A1" i="5"/>
  <c r="A1" i="4"/>
  <c r="A1" i="3"/>
  <c r="F6" i="1" l="1"/>
  <c r="E6"/>
  <c r="F7"/>
  <c r="E7"/>
  <c r="F11"/>
  <c r="E11"/>
  <c r="F10"/>
  <c r="E10"/>
  <c r="F9"/>
  <c r="E9"/>
  <c r="D8"/>
  <c r="G13" i="4"/>
  <c r="E6" i="3"/>
  <c r="D13" i="1"/>
  <c r="E11" i="7"/>
  <c r="B14" i="1"/>
  <c r="C14" s="1"/>
  <c r="B10"/>
  <c r="C10" s="1"/>
  <c r="B7"/>
  <c r="C7" s="1"/>
  <c r="E16" i="5"/>
  <c r="E11" i="6"/>
  <c r="E13" i="4"/>
  <c r="E4" i="1"/>
  <c r="D76" i="10"/>
  <c r="F8" i="1" l="1"/>
  <c r="E8"/>
  <c r="D12"/>
  <c r="D14"/>
  <c r="B12"/>
  <c r="C12" s="1"/>
  <c r="F12" l="1"/>
  <c r="E12"/>
  <c r="D15"/>
  <c r="B15"/>
  <c r="C15" s="1"/>
  <c r="F15" l="1"/>
  <c r="E15"/>
</calcChain>
</file>

<file path=xl/sharedStrings.xml><?xml version="1.0" encoding="utf-8"?>
<sst xmlns="http://schemas.openxmlformats.org/spreadsheetml/2006/main" count="289" uniqueCount="209">
  <si>
    <t>里       別</t>
  </si>
  <si>
    <t>計畫核定             補助金額</t>
  </si>
  <si>
    <t>計畫金額</t>
  </si>
  <si>
    <t>累計支用金額</t>
  </si>
  <si>
    <t>新化區公所</t>
  </si>
  <si>
    <t>崙頂里</t>
  </si>
  <si>
    <t>全興里</t>
  </si>
  <si>
    <t>唪口里</t>
  </si>
  <si>
    <t>唪口里水電補助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</si>
  <si>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</si>
  <si>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</si>
  <si>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</si>
  <si>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</si>
  <si>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</si>
  <si>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</si>
  <si>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</si>
  <si>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</si>
  <si>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</si>
  <si>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</si>
  <si>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</si>
  <si>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</si>
  <si>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</si>
  <si>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備註</t>
    <phoneticPr fontId="3" type="noConversion"/>
  </si>
  <si>
    <t>新化區</t>
    <phoneticPr fontId="3" type="noConversion"/>
  </si>
  <si>
    <t>(豐榮、協興、北勢、全興、崙頂)社區一般住租戶之基本水電費之部分補貼(含郵寄、雜支等作業費)</t>
    <phoneticPr fontId="3" type="noConversion"/>
  </si>
  <si>
    <t>小計</t>
    <phoneticPr fontId="3" type="noConversion"/>
  </si>
  <si>
    <t>新化區       (唪口里)</t>
    <phoneticPr fontId="3" type="noConversion"/>
  </si>
  <si>
    <r>
      <t xml:space="preserve">唪口里社區一般住租戶之基本水電費之部分補貼 </t>
    </r>
    <r>
      <rPr>
        <b/>
        <sz val="12"/>
        <rFont val="標楷體"/>
        <family val="4"/>
        <charset val="136"/>
      </rPr>
      <t>（含郵寄、雜支等作業費）</t>
    </r>
    <phoneticPr fontId="3" type="noConversion"/>
  </si>
  <si>
    <t>備註</t>
    <phoneticPr fontId="3" type="noConversion"/>
  </si>
  <si>
    <t>新化區        (唪口里)</t>
    <phoneticPr fontId="3" type="noConversion"/>
  </si>
  <si>
    <t>唪口里轄區道路路面及水溝整修、維護工程</t>
    <phoneticPr fontId="3" type="noConversion"/>
  </si>
  <si>
    <t>唪口里
（含郵寄、雜支等作業費）</t>
    <phoneticPr fontId="3" type="noConversion"/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</si>
  <si>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</si>
  <si>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</si>
  <si>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新化區        (崙頂里)</t>
    <phoneticPr fontId="3" type="noConversion"/>
  </si>
  <si>
    <t>全興里</t>
    <phoneticPr fontId="3" type="noConversion"/>
  </si>
  <si>
    <t>新化區      (協興里)</t>
    <phoneticPr fontId="3" type="noConversion"/>
  </si>
  <si>
    <t>新化區       (豐榮里)</t>
    <phoneticPr fontId="3" type="noConversion"/>
  </si>
  <si>
    <t xml:space="preserve">  104年度永康垃圾資源回收(焚化)廠營運階段回饋金經費提案單</t>
    <phoneticPr fontId="3" type="noConversion"/>
  </si>
  <si>
    <t>提案單位：臺南市新化區</t>
    <phoneticPr fontId="3" type="noConversion"/>
  </si>
  <si>
    <t>製表日期：104 年6月29日</t>
    <phoneticPr fontId="3" type="noConversion"/>
  </si>
  <si>
    <t>項目</t>
  </si>
  <si>
    <t>用途</t>
  </si>
  <si>
    <t>單價</t>
  </si>
  <si>
    <t>總額</t>
  </si>
  <si>
    <t>一、興建育樂活動場所、球場、公園、道路、溝渠、等公共設施及其維護管理。</t>
  </si>
  <si>
    <t>1.柏油鋪設、維修工程</t>
  </si>
  <si>
    <t>2.排水溝興建、維修工程</t>
  </si>
  <si>
    <t>3.監視系統維修新設</t>
  </si>
  <si>
    <t>4.活動中心、公共設施整修及設備添購維修</t>
  </si>
  <si>
    <t>崙頂里小計</t>
  </si>
  <si>
    <t>2.監視系統維修或新設</t>
  </si>
  <si>
    <t>全興里小計</t>
  </si>
  <si>
    <t>協興里鋪設道路柏油及排水溝整修及維護工程。</t>
  </si>
  <si>
    <t>協興里活動中心設施維修及設備添購</t>
  </si>
  <si>
    <t>協興里小計</t>
  </si>
  <si>
    <t xml:space="preserve">豐榮里道路柏油鋪設工程 </t>
  </si>
  <si>
    <t>豐榮里轄內監視系統整修</t>
    <phoneticPr fontId="3" type="noConversion"/>
  </si>
  <si>
    <t>豐榮里小計</t>
  </si>
  <si>
    <t>北勢里道路柏油鋪設及排水溝整修維護工程</t>
    <phoneticPr fontId="3" type="noConversion"/>
  </si>
  <si>
    <r>
      <t>北勢里監視系統</t>
    </r>
    <r>
      <rPr>
        <sz val="12"/>
        <color rgb="FFFF0000"/>
        <rFont val="標楷體"/>
        <family val="4"/>
        <charset val="136"/>
      </rPr>
      <t>新設及</t>
    </r>
    <r>
      <rPr>
        <sz val="12"/>
        <rFont val="標楷體"/>
        <family val="4"/>
        <charset val="136"/>
      </rPr>
      <t>維修工程</t>
    </r>
    <phoneticPr fontId="3" type="noConversion"/>
  </si>
  <si>
    <t>北勢里小計</t>
  </si>
  <si>
    <t>唪口里監視系統維修工程</t>
  </si>
  <si>
    <t>唪口里小計</t>
  </si>
  <si>
    <t>二、教育設備、環境衛生、及民俗文化設施等之改善。</t>
  </si>
  <si>
    <t>-</t>
    <phoneticPr fontId="3" type="noConversion"/>
  </si>
  <si>
    <t>-</t>
  </si>
  <si>
    <t>三、環境之綠化及美化。</t>
  </si>
  <si>
    <t>辦理環境整頓、購置所需物品</t>
    <phoneticPr fontId="3" type="noConversion"/>
  </si>
  <si>
    <t>辦理環境整頓僱工</t>
    <phoneticPr fontId="3" type="noConversion"/>
  </si>
  <si>
    <t>辦理環保義工隊環保教育觀摩活動</t>
    <phoneticPr fontId="3" type="noConversion"/>
  </si>
  <si>
    <t>北勢里辦理環境清潔綠美化(購置所需物品及雇工)</t>
    <phoneticPr fontId="3" type="noConversion"/>
  </si>
  <si>
    <t>北勢里辦理親子遊樂設施、指示牌維修</t>
    <phoneticPr fontId="3" type="noConversion"/>
  </si>
  <si>
    <t xml:space="preserve">協興里環境綠美化整頓、僱工及購置所需物品器具
</t>
    <phoneticPr fontId="3" type="noConversion"/>
  </si>
  <si>
    <t>協興里小計</t>
    <phoneticPr fontId="3" type="noConversion"/>
  </si>
  <si>
    <t>四、基本水費、電費、健康檢查、醫療健保、保險、營養午餐、學雜費及喪葬費之補助。</t>
  </si>
  <si>
    <t>1.新化區(豐榮、協興、全興、北勢、崙頂)社區一般住租戶之基本水電費之部分補貼(含郵寄、雜支等作業費)</t>
    <phoneticPr fontId="3" type="noConversion"/>
  </si>
  <si>
    <t>2.唪口里社區一般住租戶之基本水電費之部分補貼(含郵寄、雜支等作業費)</t>
    <phoneticPr fontId="3" type="noConversion"/>
  </si>
  <si>
    <t>3.唪口里社區一般住租戶之基本水電費之部分補貼(含郵寄、雜支等作業費)</t>
    <phoneticPr fontId="3" type="noConversion"/>
  </si>
  <si>
    <t>五、里民文康、體育、藝文、宗教活動、敬老慈幼活動及協助弱勢家庭。</t>
  </si>
  <si>
    <t>六、推行垃圾分類及環境保護教育宣導。</t>
  </si>
  <si>
    <t>1.崙頂里環保義工隊辦理環保教育觀摩活動</t>
    <phoneticPr fontId="3" type="noConversion"/>
  </si>
  <si>
    <t>2.崙頂里社區發展協會項下社團組織辦理環保教育、觀摩活動</t>
    <phoneticPr fontId="3" type="noConversion"/>
  </si>
  <si>
    <t>崙頂里小計</t>
    <phoneticPr fontId="3" type="noConversion"/>
  </si>
  <si>
    <t>1.全興社區發展協會辦理環保教育宣導暨觀摩活動</t>
  </si>
  <si>
    <t>2.全興社區長壽會辦理環保教育宣導暨觀摩活動</t>
  </si>
  <si>
    <t>3.全興環保義工隊環保教育宣導暨觀摩活動</t>
  </si>
  <si>
    <t>4.全興社區巡守隊辦理環保教育宣導暨觀摩活動，以及設備採購、勤務講習訓練</t>
  </si>
  <si>
    <t>協興里社區發展協會辦理環保教育宣導暨觀摩活動。</t>
  </si>
  <si>
    <t>協興里社區發展協會長壽會辦理環保教育宣導暨觀摩活動。</t>
  </si>
  <si>
    <t>協興里社區發展協會媽媽教室辦理環保教育宣導暨觀摩活動。</t>
  </si>
  <si>
    <t>協興里社區環保義工隊辦理環保教育宣導暨觀摩活動。</t>
  </si>
  <si>
    <t xml:space="preserve">1. 補助社區發展協會社團辦理環境保護教育宣導活動(如觀摩、研習、教育、宣導等) </t>
  </si>
  <si>
    <t xml:space="preserve">2. 補助社區發展協會長壽會辦理環境保護教育宣導活動(如觀摩、研習、教育、宣導等) </t>
  </si>
  <si>
    <t xml:space="preserve">3. 補助社區發展協會媽媽教室辦理環境保護教育宣導活動(如觀摩、研習、教育、宣導等) </t>
  </si>
  <si>
    <t>北勢社區發展協會辦理環保教育宣導暨觀摩活動</t>
  </si>
  <si>
    <t>北勢社區長壽會辦理環保教育宣導暨觀摩活動</t>
  </si>
  <si>
    <t>北勢社區媽媽教室辦理環保教育宣導觀摩活</t>
  </si>
  <si>
    <t>北勢社區媽媽教室辦理環保教育宣導觀摩暨親子聯誼活動</t>
  </si>
  <si>
    <t>北勢社區環保義工隊辦理環保教育宣導觀摩暨親子聯誼活動</t>
  </si>
  <si>
    <t>北勢社區巡守隊辦理環保教育宣導觀摩活動及購置設備</t>
  </si>
  <si>
    <t>北勢里辦理環保教育宣導暨里民聯誼活動</t>
  </si>
  <si>
    <t>唪口社區發展協會辦理環保教育活動</t>
    <phoneticPr fontId="3" type="noConversion"/>
  </si>
  <si>
    <t>唪口社區發展協會長壽會辦理環保教育活動</t>
    <phoneticPr fontId="3" type="noConversion"/>
  </si>
  <si>
    <t>唪口社區發展協會媽媽教室辦理環保教育活動</t>
    <phoneticPr fontId="3" type="noConversion"/>
  </si>
  <si>
    <t>唪口里環保義工隊辦理環保觀摩教育活動</t>
    <phoneticPr fontId="3" type="noConversion"/>
  </si>
  <si>
    <t>七、辦理公害監督。</t>
  </si>
  <si>
    <t>協興里監視系統維修工程</t>
  </si>
  <si>
    <t>協興里廣播系統維修工程</t>
  </si>
  <si>
    <t>八、其他與環境清潔、維護之相關用途。</t>
  </si>
  <si>
    <t>九、辦理回饋金發放相關作業之行政庶務支援及管理費用。</t>
  </si>
  <si>
    <t>總計</t>
    <phoneticPr fontId="3" type="noConversion"/>
  </si>
  <si>
    <t>計畫書於臺南市政府104年02月06日環廢字第1040141449號函同意在案</t>
    <phoneticPr fontId="1" type="noConversion"/>
  </si>
  <si>
    <t>崙頂里柏油鋪設、維修工程</t>
    <phoneticPr fontId="3" type="noConversion"/>
  </si>
  <si>
    <t>崙頂里排水溝興建、維修工程</t>
    <phoneticPr fontId="3" type="noConversion"/>
  </si>
  <si>
    <t>崙頂里監視系統維修新設</t>
    <phoneticPr fontId="3" type="noConversion"/>
  </si>
  <si>
    <t>活動中心、公共設施整修及設備添購</t>
    <phoneticPr fontId="3" type="noConversion"/>
  </si>
  <si>
    <t>崙頂里環保義工隊辦理環保教育觀摩活動</t>
    <phoneticPr fontId="3" type="noConversion"/>
  </si>
  <si>
    <t>崙頂社區發展協會項下社團組織辦理環保教育觀摩活動</t>
    <phoneticPr fontId="3" type="noConversion"/>
  </si>
  <si>
    <t>全興里道路柏油鋪設工程</t>
    <phoneticPr fontId="3" type="noConversion"/>
  </si>
  <si>
    <t>全興社區發展協會辦理環保教育宣導暨觀摩活動</t>
    <phoneticPr fontId="3" type="noConversion"/>
  </si>
  <si>
    <t>全興里監視系統維修工程</t>
    <phoneticPr fontId="3" type="noConversion"/>
  </si>
  <si>
    <t>全興社區長壽會辦理環保教育宣導暨觀摩活動</t>
    <phoneticPr fontId="3" type="noConversion"/>
  </si>
  <si>
    <t>全興社區環保義工隊辦理環保教育宣導觀摩活動</t>
    <phoneticPr fontId="3" type="noConversion"/>
  </si>
  <si>
    <t>全興社區巡守隊辦理環保教育宣導觀摩活動，以及設備採購、勤務講習訓練</t>
    <phoneticPr fontId="3" type="noConversion"/>
  </si>
  <si>
    <t>唪口里轄區道路路面及水溝整修、維護工程</t>
    <phoneticPr fontId="3" type="noConversion"/>
  </si>
  <si>
    <t>唪口里監視系統維修工程</t>
    <phoneticPr fontId="3" type="noConversion"/>
  </si>
  <si>
    <t>唪口社區發展協會辦理環保教育活動</t>
    <phoneticPr fontId="3" type="noConversion"/>
  </si>
  <si>
    <t>唪口社區發展協會長壽會辦理環保教育活動</t>
    <phoneticPr fontId="3" type="noConversion"/>
  </si>
  <si>
    <t>唪口社區發展協會媽媽教室辦理環保教育活動</t>
  </si>
  <si>
    <t>唪口里環保義工隊辦理環保教育觀摩活動</t>
  </si>
  <si>
    <t>北勢里道路柏油鋪設工程</t>
    <phoneticPr fontId="3" type="noConversion"/>
  </si>
  <si>
    <t>北勢里監視系統新設及維修工程</t>
    <phoneticPr fontId="3" type="noConversion"/>
  </si>
  <si>
    <t>北勢里辦理環境清潔綠美化(購置所需物品及雇工)</t>
    <phoneticPr fontId="3" type="noConversion"/>
  </si>
  <si>
    <t>北勢里辦理親子遊樂設施、指示牌維修</t>
    <phoneticPr fontId="3" type="noConversion"/>
  </si>
  <si>
    <t>北勢社區發展協會辦理環保教育宣導暨觀摩活動</t>
    <phoneticPr fontId="3" type="noConversion"/>
  </si>
  <si>
    <t>北勢社區長壽會辦理環保教育宣導暨觀摩活動</t>
    <phoneticPr fontId="3" type="noConversion"/>
  </si>
  <si>
    <t>北勢社區媽媽教室辦理環保教育宣導觀摩暨親子聯誼活動</t>
    <phoneticPr fontId="3" type="noConversion"/>
  </si>
  <si>
    <t>北勢社區媽媽教室辦理環保教育宣導暨親子聯誼活動</t>
    <phoneticPr fontId="1" type="noConversion"/>
  </si>
  <si>
    <t>北勢社區環保義工隊辦理環保教育宣導暨觀摩暨親子聯誼活動</t>
    <phoneticPr fontId="1" type="noConversion"/>
  </si>
  <si>
    <t>北勢社區巡守隊辦理環保教育宣導暨觀摩活動及購置裝備</t>
    <phoneticPr fontId="1" type="noConversion"/>
  </si>
  <si>
    <t>北勢里辦理環保教育宣導暨里民聯誼活動</t>
    <phoneticPr fontId="1" type="noConversion"/>
  </si>
  <si>
    <t>豐榮里道路柏油鋪設工程</t>
    <phoneticPr fontId="3" type="noConversion"/>
  </si>
  <si>
    <t>豐榮里轄內監視系統整修</t>
    <phoneticPr fontId="3" type="noConversion"/>
  </si>
  <si>
    <t>豐榮里辦理環境清潔整頓、購置所需物品、僱工及辦理環保義工隊環保教育宣導觀摩活動</t>
    <phoneticPr fontId="3" type="noConversion"/>
  </si>
  <si>
    <t>辦理環境整頓、購置所需物品</t>
    <phoneticPr fontId="3" type="noConversion"/>
  </si>
  <si>
    <t>辦理環保義工隊環保教育觀摩活動</t>
    <phoneticPr fontId="3" type="noConversion"/>
  </si>
  <si>
    <t>補助豐榮社區發展協會社團辦理環境保護教育宣導活動(如觀摩、研習、教育宣導等)</t>
    <phoneticPr fontId="3" type="noConversion"/>
  </si>
  <si>
    <t>補助豐榮社區發展協會長壽會辦理環境保護教育宣導活動(如觀摩、研習、教育宣導等)</t>
    <phoneticPr fontId="1" type="noConversion"/>
  </si>
  <si>
    <t>補助豐榮社區發展協會媽媽教室辦理環境保護教育宣導活動(如觀摩、研習、教育宣導等)</t>
    <phoneticPr fontId="1" type="noConversion"/>
  </si>
  <si>
    <t>協興里道路柏油及排水溝整修及維修工程</t>
    <phoneticPr fontId="3" type="noConversion"/>
  </si>
  <si>
    <t>協興里活動中心設施維修及設備添購</t>
    <phoneticPr fontId="3" type="noConversion"/>
  </si>
  <si>
    <t xml:space="preserve">協興里環境綠美化整頓、僱工及購置所需物品器具 </t>
    <phoneticPr fontId="3" type="noConversion"/>
  </si>
  <si>
    <t>協興社區發展協會辦理環保教育活動</t>
    <phoneticPr fontId="3" type="noConversion"/>
  </si>
  <si>
    <t>協興社區發展協會長壽會辦理環保教育活動</t>
    <phoneticPr fontId="3" type="noConversion"/>
  </si>
  <si>
    <t>協興社區發展協會媽媽教室辦理環保教育活動</t>
    <phoneticPr fontId="3" type="noConversion"/>
  </si>
  <si>
    <t>協興里社區環保義工隊辦理環保教育宣導暨觀摩活動</t>
    <phoneticPr fontId="3" type="noConversion"/>
  </si>
  <si>
    <t>協興里監視系統維修工程</t>
    <phoneticPr fontId="1" type="noConversion"/>
  </si>
  <si>
    <t>協興里廣播系統維修工程</t>
    <phoneticPr fontId="1" type="noConversion"/>
  </si>
  <si>
    <t>1.104/09/23唪口里環保義工隊辦理環保教育觀摩活動(104.9.16~17)-鹿草98,620</t>
    <phoneticPr fontId="1" type="noConversion"/>
  </si>
  <si>
    <t>1.104/10/27辦理「104環保教育活動」(104.10.3~4)-臺中90,000</t>
    <phoneticPr fontId="1" type="noConversion"/>
  </si>
  <si>
    <t>1.104/10/27辦理「綠美化優良社區觀摩活動(104/10/3.4)-月眉98,000</t>
    <phoneticPr fontId="1" type="noConversion"/>
  </si>
  <si>
    <t>1.104/11/09環境整理除草用相關物品(巴拉刈、固砂草等)＄65,660</t>
    <phoneticPr fontId="1" type="noConversion"/>
  </si>
  <si>
    <t>1.104/11/02監視系統維修(104.10.2)44,752</t>
    <phoneticPr fontId="1" type="noConversion"/>
  </si>
  <si>
    <r>
      <t xml:space="preserve">1.104/5/28北勢社區長壽會辦理104年綠美化優良社區觀摩活動(104.4.24~25)-苗栗90,000
</t>
    </r>
    <r>
      <rPr>
        <sz val="10"/>
        <color rgb="FFFF0000"/>
        <rFont val="標楷體"/>
        <family val="4"/>
        <charset val="136"/>
      </rPr>
      <t>2.104/11/02北勢社區長壽會辦理104年九九重陽聯誼晚會及宣導節能減碳與登革熱病媒蚊防治活動(104.10.21)變更至10.19辦理30,000</t>
    </r>
    <phoneticPr fontId="1" type="noConversion"/>
  </si>
  <si>
    <t>1.104/05/28北勢社區媽媽教室辦理104環保教育宣導垃圾分類資源回收暨親子聯誼活動(104.5.3)30,000</t>
    <phoneticPr fontId="1" type="noConversion"/>
  </si>
  <si>
    <t>1.104/6/23北勢社區環保義工隊辦理104年綠美化優良社區觀摩活動(104.5.22~24)-宜蘭98,000</t>
    <phoneticPr fontId="1" type="noConversion"/>
  </si>
  <si>
    <r>
      <t xml:space="preserve">1.104/06/23豐榮里辦理環保義工隊環保教育宣導觀摩活動(104.5.22~23)-東埔99,800
</t>
    </r>
    <r>
      <rPr>
        <sz val="12"/>
        <color rgb="FFFF0000"/>
        <rFont val="標楷體"/>
        <family val="4"/>
        <charset val="136"/>
      </rPr>
      <t>2.豐榮里辦理環保義工隊環保教育宣導觀摩活動(104.11.7)鹿東37,420</t>
    </r>
    <phoneticPr fontId="1" type="noConversion"/>
  </si>
  <si>
    <r>
      <t>1.104/05/28辦理「104年幹部環保教育參訪觀摩活動」(104/3/29~30)46,746
2.</t>
    </r>
    <r>
      <rPr>
        <sz val="12"/>
        <color rgb="FFFF0000"/>
        <rFont val="標楷體"/>
        <family val="4"/>
        <charset val="136"/>
      </rPr>
      <t>104/11/17豐榮社區發展協會社團辦理104年全體會員環境保護教育參訪觀摩暨濕地紅樹林生態保育宣導活動(104/11/1)110,000</t>
    </r>
    <phoneticPr fontId="1" type="noConversion"/>
  </si>
  <si>
    <t>回饋金
保留金額</t>
    <phoneticPr fontId="1" type="noConversion"/>
  </si>
  <si>
    <t>1.104/05/28北勢社區媽媽教室辦理綠美化優良社區觀摩活動(104.4.11-12)98,000</t>
    <phoneticPr fontId="1" type="noConversion"/>
  </si>
  <si>
    <t>1.104.05/28豐榮社區發展協會媽媽教室辦理環境保護教育宣導活動(104.4.26~27)40,000</t>
    <phoneticPr fontId="1" type="noConversion"/>
  </si>
  <si>
    <t>1.104/05/28豐榮社區發展協會長壽會辦理環境保護教育宣導活動(104/4/29~30)-公館80,000</t>
    <phoneticPr fontId="1" type="noConversion"/>
  </si>
  <si>
    <t>臺南市新化區暨唪口里
「104年度臺南市永康垃圾資源回收(焚化)場營運階段回饋金」保留明細表(基於業務需求，請准予保留)</t>
    <phoneticPr fontId="1" type="noConversion"/>
  </si>
  <si>
    <t>剩餘款</t>
    <phoneticPr fontId="3" type="noConversion"/>
  </si>
  <si>
    <t>105/01/04支崙頂里道路改善工程＄152,284
2.105/6/3支崙頂里轄內排水溝興建及維修工程費＄36370
3.105/06/03支崙頂里轄內排水溝興建及維修工程委外設計監造費＄5151</t>
    <phoneticPr fontId="1" type="noConversion"/>
  </si>
  <si>
    <t>1.08/24點歌機及麥克風添購＄39880</t>
    <phoneticPr fontId="1" type="noConversion"/>
  </si>
  <si>
    <t>環保義工隊辦理環保教育觀摩活動104.11.7-8板橋.平溪</t>
  </si>
  <si>
    <t>1.104/5/28媽媽教室環保教育觀摩活動(104.3.29)-新社30,000
2.104/5/28崙頂里守望相助隊辦理觀摩活動(104.5.1~3)-小烏來30,000
3.104/5/28母親表揚聯歡晚會暨環保教育宣導活動(104.5.2)21,000
4.104/6/23長壽會辦理「環保教育觀摩活動」(104.5.13-14)-東石30,000
5.104/09/01父親表揚聯歡晚會暨環保教育宣導活動(104.8.1)30,000
6.104/10/06崙頂社區發展協會會員及親子環保教育觀摩活動(104.08.22)-嘉義竹崎99,000
7.104/10/14環保教育暨中秋聯歡晚會(104.9.25)-98,000
8.104/10/27長壽會辦理「環保教育觀摩活動」(104.10.1-2)-平溪50,000
9.104/11/02環保教育暨重陽聯歡晚會(10.17)21,000
10.104/11/27媽媽教室環保教育觀摩活動(104.11.14-15)宜蘭.臺中20,000
11.105/10/11社區發展協會辦理環保教育觀摩活動(奮起湖.磚磘社區)105/9/25＄31,000</t>
    <phoneticPr fontId="1" type="noConversion"/>
  </si>
  <si>
    <t>製表日期：105年12月29日</t>
    <phoneticPr fontId="1" type="noConversion"/>
  </si>
  <si>
    <t>1.105/02/01全興里道路柏油鋪設及排水溝整修維護費＄359,605
2.105/02/01全興里道路柏油鋪設及排水溝整修設計監造費＄37,100</t>
    <phoneticPr fontId="1" type="noConversion"/>
  </si>
  <si>
    <t>1.104/6/23全興社區長壽會辦理環保社區觀摩活動(104.4.25)-林園40,000
2.104/09/01全興社區長壽會辦理環保社區觀摩活動(104.7.18)-竹山延平社區50,000
3.104/12/31全興社區長壽會辦理環保社區觀摩活動(104.12.06)竹山＄60,000</t>
    <phoneticPr fontId="1" type="noConversion"/>
  </si>
  <si>
    <t>1.104/08/28全興社區環保義工隊辦理環保教育宣導觀摩活動(104.8.2)蓮池潭30,000
2.105/02/04全興社區環保義工隊辦理環保教育宣導觀摩活動＄40,000</t>
    <phoneticPr fontId="1" type="noConversion"/>
  </si>
  <si>
    <t>1.105/01/07巡守隊辦理環保教育宣導觀摩活動(104.11.28-29)鹿野＄70,000</t>
    <phoneticPr fontId="1" type="noConversion"/>
  </si>
  <si>
    <t>1.105/02/01道路柏油鋪設及排水溝整修維護工程＄353,895
2.105/02/01道路柏油鋪設及排水溝整修維護工程設計監造費＄42,103</t>
    <phoneticPr fontId="1" type="noConversion"/>
  </si>
  <si>
    <t>1.105/01/07唪口社區發展協會辦理環保教育活動(104.11.14-15)礁溪＄80,000</t>
    <phoneticPr fontId="1" type="noConversion"/>
  </si>
  <si>
    <t>1.104/6/23環保教育活動(104.5.16)-西螺70,000
2.105/01/07長壽會辦理環保教育活動(104.05.16)八卦山＄70,000</t>
    <phoneticPr fontId="1" type="noConversion"/>
  </si>
  <si>
    <t>1.105/5/24支唪口里水電補助費-郵局(1,394人*1750元)＄2,439,500
2.105/5/24支唪口里水電補助費-農會(1,728人*1750元)＄360,158</t>
    <phoneticPr fontId="1" type="noConversion"/>
  </si>
  <si>
    <t>經費執行率</t>
    <phoneticPr fontId="1" type="noConversion"/>
  </si>
  <si>
    <t>備註</t>
    <phoneticPr fontId="1" type="noConversion"/>
  </si>
  <si>
    <t>1.104/12/31北勢社區巡守隊辦理環保教育宣導暨觀摩活動-古坑＄96,000</t>
    <phoneticPr fontId="1" type="noConversion"/>
  </si>
  <si>
    <t>105/6/15支北勢里6/12辦理環保教育宣導暨里民聯誼活動觀摩高雄環保社區車資、午晚餐、保險等費用60000</t>
    <phoneticPr fontId="1" type="noConversion"/>
  </si>
  <si>
    <t>1.104/11/17辦理環境整頓雇工支出-4人(陳黃雪珠.陳玉葉.鄭水志、沈文志)104/11/10-13＄18,840
2.104/12/31支出收回陳黃雪珠機關負擔勞保費＄-283
3.105/03/03北勢里僱工鄭水智等2人環境整頓工資(105.1.13-15)＄802
4.105/5/27支北勢里5/16-5/19及5/23-5/25僱用鄭水智及王錦淑辦理轄內環境整頓工資＄19683
5.105/7/5北勢里僱工鄭水智等2人環境整頓工資(105/6/23-6/30)＄22494
6.105/10/20北勢里僱工鄭水智等2人環境整頓工資(105/10/6-10/13)＄6,464</t>
    <phoneticPr fontId="1" type="noConversion"/>
  </si>
  <si>
    <t>1.104/11/23協興里道路柏油及排水溝整修及維修工程-道路區域鑑界費＄4,080
2.105/03/25道路柏油及排水溝整修及維修工程＄384,128
3.105/03/25道路柏油及排水溝整修及維修工程監造費＄48,055</t>
    <phoneticPr fontId="1" type="noConversion"/>
  </si>
  <si>
    <t>1.104/10/14協興社區發展協會長壽會辦理環保教育活動(104.09.19)-西螺45,000
2.104/10/26協興社區發展協會長壽會辦理環保教育暨重陽節聯歡晚會活動(104.10.14)55,000</t>
    <phoneticPr fontId="1" type="noConversion"/>
  </si>
  <si>
    <t>1.104/11/02監視系統維修104.10.2＄134,840</t>
    <phoneticPr fontId="1" type="noConversion"/>
  </si>
  <si>
    <t>1.105/02/01道路柏油鋪設工程及排水溝整修維護＄64,948
2.105/02/01道路柏油鋪設工程及排水溝整修維護設計監造費＄20,876</t>
    <phoneticPr fontId="1" type="noConversion"/>
  </si>
  <si>
    <t>1.104/05/28辦理環境整頓雇工支出.104/3/20.23-26(2人) +3/23-26(1人) ＄14,280
2.104/05/28辦理環境整頓雇工支出-3人(陳方杏.王德琴.沈文志)104/4/13-17＄15,300
3.104/05/28辦理環境整頓雇工支出-3人(陳方杏.王德琴.沈文志)104/5/11-15＄15,300
4.104/09/23辦理環境整頓雇工支出-3人(陳方杏.王德琴.沈文志)104/8/10-14＄15,300
5.104/10/02辦理環境整頓雇工支出-3人(陳方杏.王德琴.沈文志)104/9/14-18＄15,300
6.104/10/28辦理環境整頓雇工支出-3人(陳方杏.王德琴.沈文志)104/10/19-23＄15,300
7.104/11/25辦理環境整頓雇工支出-3人(陳方杏.王德琴.沈文志)104/11/16-20＄15,300
8.105/4/11-15辦理環境整頓雇工支出-3人(陳方杏.王德琴.沈文志)＄15,288
9.105/5/20辦理環境整頓雇工支出-3人(陳方杏.王德琴.沈文志)(105/5/9-13)＄15288
10.105/7/1辦理環境整頓雇工支出-3人(陳方杏.王德琴.沈文志)105/6/13-17＄11972</t>
    <phoneticPr fontId="1" type="noConversion"/>
  </si>
  <si>
    <t>1.105/12/29監視器維修＄9,600(應支出)</t>
    <phoneticPr fontId="1" type="noConversion"/>
  </si>
  <si>
    <r>
      <t xml:space="preserve">1.105/03/09支104年度各里住戶水電費補助通知郵資(850人*25元)＄21,250
2.105/5/24支五里水電補助費-農會(6,498人*980元)＄6,368,040
3.105/05/27支出收回協興李英嬌、崙頂林老得水電補助費(農會)＄-4,900
4.105/5/26支五里水電補助費-農會(6,498人*980元)＄7,501,900
5.105/5/31 支出收回全興周曉青、北勢張哲瑋水電補助費(郵局)＄-2,940
6.105/5/31支出收回協興尤一郎、黃芳娟、沈慧真等8人水電補助費(郵局)＄-7,840
7.105/6/6支重新補發全興里周曉青、協興里黃芳娟水電補助費-郵局(2人*980元)＄1,960
8.105/6/6支(第一批無法匯入)協興里沈慧真等5人水電補助費-農會(5人*980元)＄4,900
9.105/6/20支代墊水電補助費匯款轉帳匯費140
10.105/11/10支五里連南強等26人第二批水電補助費-農會(26*980元)＄25,480
11.105/11/10支五里尤詩博等41人第二批水電補助費-郵局(41*980元)＄40,180
12.105/12/7支協興里吳麗娟等1人第三批水電費-農會980
13.105/12/7支崙頂、北勢里林姿伶等3人第三批水電補助費-郵局＄2,940(980元*3人)
14.105/12/7支代墊水電費第二批匯款匯費30
15.105/12/13支豐榮里高祺玹水電補助費-郵局980
</t>
    </r>
    <r>
      <rPr>
        <sz val="10"/>
        <color rgb="FFFF0000"/>
        <rFont val="標楷體"/>
        <family val="4"/>
        <charset val="136"/>
      </rPr>
      <t>16.105/12/28支代墊水電費第三批匯款轉帳匯費30(應支出)</t>
    </r>
    <r>
      <rPr>
        <sz val="10"/>
        <rFont val="標楷體"/>
        <family val="4"/>
        <charset val="136"/>
      </rPr>
      <t xml:space="preserve">
</t>
    </r>
    <phoneticPr fontId="1" type="noConversion"/>
  </si>
  <si>
    <t>1.104/10/16監視器維修費用(104.09.18)49,864
2.105/12/21監視器維修費用136</t>
    <phoneticPr fontId="1" type="noConversion"/>
  </si>
  <si>
    <t>1.105/5/24支唪口里水電補助費-農會(1,728人*1750元)＄1561342
2.105/11/10支唪口里水電補助費-農會&amp;郵局(4人*1750元)＄7,000
3.105/12/13支唪口里吳秋月水電補助費-農會＄1750</t>
    <phoneticPr fontId="1" type="noConversion"/>
  </si>
  <si>
    <t>1.104/11/02北勢里辦理永新社區組合遊具遊樂設施裝設工程(104.08.24)97,000
2.104/12/28永新社區設置三人扭腰器等運動器材＄84,000
3.105/11/10永新社區B區遊樂設施＄49,000</t>
    <phoneticPr fontId="1" type="noConversion"/>
  </si>
  <si>
    <t>1.105/03/07北勢里道路柏油鋪設工程＄13,031
2.105/03/07北勢里道路柏油鋪設工程設計監造費＄12,640
3.105/12/22北勢里排水溝整修維護工程＄24,329</t>
    <phoneticPr fontId="1" type="noConversion"/>
  </si>
  <si>
    <t>105/12/29活動中心增設採光罩＄30,000</t>
    <phoneticPr fontId="1" type="noConversion"/>
  </si>
  <si>
    <t>105/12/19媽媽教室環保教育包粽子活動＄30,000</t>
    <phoneticPr fontId="1" type="noConversion"/>
  </si>
  <si>
    <t>105/12/29協興社區環保教育觀摩活動(菁埔.籃城社區)105.11.12-13</t>
    <phoneticPr fontId="1" type="noConversion"/>
  </si>
  <si>
    <t xml:space="preserve">1.104/10/26監視系統維修(104.10.2)81,364
</t>
    <phoneticPr fontId="1" type="noConversion"/>
  </si>
  <si>
    <t>1.104/11/23監視系統維修104.10.2估價＄32,600
2.105/12/06監視系統維修＄27,400</t>
    <phoneticPr fontId="1" type="noConversion"/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</si>
</sst>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42" formatCode="_-&quot;$&quot;* #,##0_-;\-&quot;$&quot;* #,##0_-;_-&quot;$&quot;* &quot;-&quot;_-;_-@_-"/>
    <numFmt numFmtId="43" formatCode="_-* #,##0.00_-;\-* #,##0.00_-;_-* &quot;-&quot;??_-;_-@_-"/>
    <numFmt numFmtId="176" formatCode="&quot;$&quot;#,##0"/>
    <numFmt numFmtId="177" formatCode="_-* #,##0_-;\-* #,##0_-;_-* &quot;-&quot;??_-;_-@_-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4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5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3" fontId="1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2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/>
    </xf>
    <xf numFmtId="42" fontId="8" fillId="0" borderId="1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10" fontId="8" fillId="0" borderId="12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top" wrapText="1"/>
    </xf>
    <xf numFmtId="3" fontId="4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3" fontId="5" fillId="0" borderId="29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justify" vertical="top" wrapText="1"/>
    </xf>
    <xf numFmtId="3" fontId="4" fillId="0" borderId="27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vertical="center" wrapText="1"/>
    </xf>
    <xf numFmtId="3" fontId="17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4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top" wrapText="1"/>
    </xf>
    <xf numFmtId="0" fontId="17" fillId="0" borderId="27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3" fontId="5" fillId="0" borderId="3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177" fontId="4" fillId="2" borderId="13" xfId="2" applyNumberFormat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top" wrapText="1"/>
    </xf>
    <xf numFmtId="177" fontId="5" fillId="0" borderId="3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3" fontId="4" fillId="0" borderId="32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top" wrapText="1"/>
    </xf>
    <xf numFmtId="3" fontId="5" fillId="0" borderId="37" xfId="0" applyNumberFormat="1" applyFont="1" applyBorder="1" applyAlignment="1">
      <alignment horizontal="center" vertical="center" wrapText="1"/>
    </xf>
    <xf numFmtId="6" fontId="5" fillId="0" borderId="3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6" fillId="0" borderId="40" xfId="0" applyFont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6" fillId="0" borderId="22" xfId="0" applyFont="1" applyBorder="1" applyAlignment="1">
      <alignment vertical="center" wrapText="1"/>
    </xf>
    <xf numFmtId="42" fontId="17" fillId="0" borderId="1" xfId="0" applyNumberFormat="1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2" fontId="20" fillId="0" borderId="1" xfId="0" applyNumberFormat="1" applyFont="1" applyBorder="1">
      <alignment vertical="center"/>
    </xf>
    <xf numFmtId="0" fontId="18" fillId="0" borderId="1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42" fontId="20" fillId="0" borderId="22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22" xfId="0" applyFont="1" applyBorder="1">
      <alignment vertical="center"/>
    </xf>
    <xf numFmtId="3" fontId="20" fillId="0" borderId="1" xfId="0" applyNumberFormat="1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2" xfId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/>
    </xf>
    <xf numFmtId="0" fontId="0" fillId="0" borderId="23" xfId="0" applyBorder="1" applyAlignment="1">
      <alignment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top" wrapText="1"/>
    </xf>
    <xf numFmtId="0" fontId="4" fillId="0" borderId="30" xfId="0" applyFont="1" applyBorder="1" applyAlignment="1">
      <alignment horizontal="justify" vertical="top" wrapText="1"/>
    </xf>
    <xf numFmtId="0" fontId="4" fillId="0" borderId="36" xfId="0" applyFont="1" applyBorder="1" applyAlignment="1">
      <alignment horizontal="justify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35" xfId="0" applyFont="1" applyBorder="1" applyAlignment="1">
      <alignment horizontal="justify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4" fillId="0" borderId="3" xfId="0" applyNumberFormat="1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0" fontId="19" fillId="0" borderId="1" xfId="0" applyFont="1" applyBorder="1" applyAlignment="1">
      <alignment horizontal="left" vertical="top" wrapTex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selection activeCell="A25" sqref="A25:A33"/>
    </sheetView>
  </sheetViews>
  <sheetFormatPr defaultRowHeight="16.5"/>
  <cols>
    <col min="1" max="1" width="18.5" customWidth="1"/>
    <col min="2" max="2" width="44.375" customWidth="1"/>
    <col min="3" max="3" width="15.375" customWidth="1"/>
    <col min="4" max="4" width="16" customWidth="1"/>
  </cols>
  <sheetData>
    <row r="1" spans="1:4" ht="21">
      <c r="A1" s="52" t="s">
        <v>38</v>
      </c>
      <c r="B1" s="53"/>
    </row>
    <row r="2" spans="1:4" ht="17.25" thickBot="1">
      <c r="A2" s="120" t="s">
        <v>39</v>
      </c>
      <c r="B2" s="121"/>
      <c r="C2" s="54" t="s">
        <v>40</v>
      </c>
    </row>
    <row r="3" spans="1:4" ht="17.25" thickBot="1">
      <c r="A3" s="55" t="s">
        <v>41</v>
      </c>
      <c r="B3" s="56" t="s">
        <v>42</v>
      </c>
      <c r="C3" s="56" t="s">
        <v>43</v>
      </c>
      <c r="D3" s="56" t="s">
        <v>44</v>
      </c>
    </row>
    <row r="4" spans="1:4" ht="17.25" thickBot="1">
      <c r="A4" s="122" t="s">
        <v>45</v>
      </c>
      <c r="B4" s="57" t="s">
        <v>46</v>
      </c>
      <c r="C4" s="58">
        <v>300000</v>
      </c>
      <c r="D4" s="118">
        <f>C8+C11+C14+C17+C20+C23</f>
        <v>2540000</v>
      </c>
    </row>
    <row r="5" spans="1:4" ht="17.25" thickBot="1">
      <c r="A5" s="123"/>
      <c r="B5" s="57" t="s">
        <v>47</v>
      </c>
      <c r="C5" s="58">
        <v>50000</v>
      </c>
      <c r="D5" s="119"/>
    </row>
    <row r="6" spans="1:4" ht="17.25" thickBot="1">
      <c r="A6" s="123"/>
      <c r="B6" s="57" t="s">
        <v>48</v>
      </c>
      <c r="C6" s="58">
        <v>50000</v>
      </c>
      <c r="D6" s="119"/>
    </row>
    <row r="7" spans="1:4" ht="17.25" thickBot="1">
      <c r="A7" s="123"/>
      <c r="B7" s="57" t="s">
        <v>49</v>
      </c>
      <c r="C7" s="58">
        <v>40000</v>
      </c>
      <c r="D7" s="119"/>
    </row>
    <row r="8" spans="1:4" ht="17.25" thickBot="1">
      <c r="A8" s="123"/>
      <c r="B8" s="59" t="s">
        <v>50</v>
      </c>
      <c r="C8" s="60">
        <v>440000</v>
      </c>
      <c r="D8" s="119"/>
    </row>
    <row r="9" spans="1:4" ht="17.25" thickBot="1">
      <c r="A9" s="123"/>
      <c r="B9" s="57" t="s">
        <v>46</v>
      </c>
      <c r="C9" s="61">
        <v>550000</v>
      </c>
      <c r="D9" s="119"/>
    </row>
    <row r="10" spans="1:4" ht="17.25" thickBot="1">
      <c r="A10" s="123"/>
      <c r="B10" s="57" t="s">
        <v>51</v>
      </c>
      <c r="C10" s="61">
        <v>60000</v>
      </c>
      <c r="D10" s="119"/>
    </row>
    <row r="11" spans="1:4" ht="17.25" thickBot="1">
      <c r="A11" s="123"/>
      <c r="B11" s="59" t="s">
        <v>52</v>
      </c>
      <c r="C11" s="62">
        <v>610000</v>
      </c>
      <c r="D11" s="119"/>
    </row>
    <row r="12" spans="1:4" ht="17.25" thickBot="1">
      <c r="A12" s="123"/>
      <c r="B12" s="63" t="s">
        <v>53</v>
      </c>
      <c r="C12" s="64">
        <v>520000</v>
      </c>
      <c r="D12" s="119"/>
    </row>
    <row r="13" spans="1:4" ht="17.25" thickBot="1">
      <c r="A13" s="123"/>
      <c r="B13" s="63" t="s">
        <v>54</v>
      </c>
      <c r="C13" s="64">
        <v>30000</v>
      </c>
      <c r="D13" s="119"/>
    </row>
    <row r="14" spans="1:4" ht="17.25" thickBot="1">
      <c r="A14" s="123"/>
      <c r="B14" s="59" t="s">
        <v>55</v>
      </c>
      <c r="C14" s="62">
        <f>SUM(C12:C13)</f>
        <v>550000</v>
      </c>
      <c r="D14" s="119"/>
    </row>
    <row r="15" spans="1:4" ht="17.25" thickBot="1">
      <c r="A15" s="123"/>
      <c r="B15" s="57" t="s">
        <v>56</v>
      </c>
      <c r="C15" s="58">
        <v>150000</v>
      </c>
      <c r="D15" s="119"/>
    </row>
    <row r="16" spans="1:4" ht="17.25" thickBot="1">
      <c r="A16" s="123"/>
      <c r="B16" s="57" t="s">
        <v>57</v>
      </c>
      <c r="C16" s="58">
        <v>150000</v>
      </c>
      <c r="D16" s="119"/>
    </row>
    <row r="17" spans="1:4" ht="17.25" thickBot="1">
      <c r="A17" s="123"/>
      <c r="B17" s="59" t="s">
        <v>58</v>
      </c>
      <c r="C17" s="62">
        <v>300000</v>
      </c>
      <c r="D17" s="119"/>
    </row>
    <row r="18" spans="1:4" ht="17.25" thickBot="1">
      <c r="A18" s="123"/>
      <c r="B18" s="65" t="s">
        <v>59</v>
      </c>
      <c r="C18" s="66">
        <v>50000</v>
      </c>
      <c r="D18" s="119"/>
    </row>
    <row r="19" spans="1:4" ht="17.25" thickBot="1">
      <c r="A19" s="123"/>
      <c r="B19" s="65" t="s">
        <v>60</v>
      </c>
      <c r="C19" s="58">
        <v>50000</v>
      </c>
      <c r="D19" s="119"/>
    </row>
    <row r="20" spans="1:4" ht="17.25" thickBot="1">
      <c r="A20" s="123"/>
      <c r="B20" s="67" t="s">
        <v>61</v>
      </c>
      <c r="C20" s="62">
        <f>SUM(C18:C19)</f>
        <v>100000</v>
      </c>
      <c r="D20" s="119"/>
    </row>
    <row r="21" spans="1:4" ht="17.25" thickBot="1">
      <c r="A21" s="123"/>
      <c r="B21" s="65" t="s">
        <v>30</v>
      </c>
      <c r="C21" s="58">
        <v>490000</v>
      </c>
      <c r="D21" s="119"/>
    </row>
    <row r="22" spans="1:4" ht="17.25" thickBot="1">
      <c r="A22" s="123"/>
      <c r="B22" s="65" t="s">
        <v>62</v>
      </c>
      <c r="C22" s="58">
        <v>50000</v>
      </c>
      <c r="D22" s="119"/>
    </row>
    <row r="23" spans="1:4" ht="17.25" thickBot="1">
      <c r="A23" s="124"/>
      <c r="B23" s="68" t="s">
        <v>63</v>
      </c>
      <c r="C23" s="69">
        <f>SUM(C21:C22)</f>
        <v>540000</v>
      </c>
      <c r="D23" s="125"/>
    </row>
    <row r="24" spans="1:4" ht="50.25" thickBot="1">
      <c r="A24" s="71" t="s">
        <v>64</v>
      </c>
      <c r="B24" s="72"/>
      <c r="C24" s="70" t="s">
        <v>65</v>
      </c>
      <c r="D24" s="70" t="s">
        <v>66</v>
      </c>
    </row>
    <row r="25" spans="1:4" ht="17.25" thickBot="1">
      <c r="A25" s="115" t="s">
        <v>67</v>
      </c>
      <c r="B25" s="65" t="s">
        <v>68</v>
      </c>
      <c r="C25" s="58">
        <v>90000</v>
      </c>
      <c r="D25" s="73"/>
    </row>
    <row r="26" spans="1:4" ht="17.25" thickBot="1">
      <c r="A26" s="126"/>
      <c r="B26" s="65" t="s">
        <v>69</v>
      </c>
      <c r="C26" s="58">
        <v>150000</v>
      </c>
      <c r="D26" s="73"/>
    </row>
    <row r="27" spans="1:4" ht="17.25" thickBot="1">
      <c r="A27" s="126"/>
      <c r="B27" s="65" t="s">
        <v>70</v>
      </c>
      <c r="C27" s="58">
        <v>180000</v>
      </c>
      <c r="D27" s="118">
        <f>C28+C31+C33</f>
        <v>768000</v>
      </c>
    </row>
    <row r="28" spans="1:4" ht="17.25" thickBot="1">
      <c r="A28" s="126"/>
      <c r="B28" s="74" t="s">
        <v>58</v>
      </c>
      <c r="C28" s="62">
        <v>420000</v>
      </c>
      <c r="D28" s="119"/>
    </row>
    <row r="29" spans="1:4" ht="33.75" thickBot="1">
      <c r="A29" s="126"/>
      <c r="B29" s="75" t="s">
        <v>71</v>
      </c>
      <c r="C29" s="66">
        <v>68000</v>
      </c>
      <c r="D29" s="119"/>
    </row>
    <row r="30" spans="1:4" ht="17.25" thickBot="1">
      <c r="A30" s="126"/>
      <c r="B30" s="75" t="s">
        <v>72</v>
      </c>
      <c r="C30" s="66">
        <v>230000</v>
      </c>
      <c r="D30" s="119"/>
    </row>
    <row r="31" spans="1:4" ht="17.25" thickBot="1">
      <c r="A31" s="126"/>
      <c r="B31" s="67" t="s">
        <v>61</v>
      </c>
      <c r="C31" s="62">
        <f>SUM(C29:C30)</f>
        <v>298000</v>
      </c>
      <c r="D31" s="119"/>
    </row>
    <row r="32" spans="1:4" ht="50.25" thickBot="1">
      <c r="A32" s="126"/>
      <c r="B32" s="65" t="s">
        <v>73</v>
      </c>
      <c r="C32" s="58">
        <v>50000</v>
      </c>
      <c r="D32" s="119"/>
    </row>
    <row r="33" spans="1:4" ht="17.25" thickBot="1">
      <c r="A33" s="127"/>
      <c r="B33" s="76" t="s">
        <v>74</v>
      </c>
      <c r="C33" s="77">
        <v>50000</v>
      </c>
      <c r="D33" s="128"/>
    </row>
    <row r="34" spans="1:4" ht="49.5">
      <c r="A34" s="115" t="s">
        <v>75</v>
      </c>
      <c r="B34" s="78" t="s">
        <v>76</v>
      </c>
      <c r="C34" s="79">
        <v>14597604</v>
      </c>
      <c r="D34" s="118">
        <v>19196920</v>
      </c>
    </row>
    <row r="35" spans="1:4" ht="33">
      <c r="A35" s="116"/>
      <c r="B35" s="78" t="s">
        <v>77</v>
      </c>
      <c r="C35" s="80">
        <v>2799658</v>
      </c>
      <c r="D35" s="119"/>
    </row>
    <row r="36" spans="1:4" ht="33">
      <c r="A36" s="116"/>
      <c r="B36" s="78" t="s">
        <v>78</v>
      </c>
      <c r="C36" s="80">
        <v>1799658</v>
      </c>
      <c r="D36" s="119"/>
    </row>
    <row r="37" spans="1:4" ht="17.25" thickBot="1">
      <c r="A37" s="117"/>
      <c r="B37" s="81" t="s">
        <v>12</v>
      </c>
      <c r="C37" s="82">
        <f>SUM(C34:C36)</f>
        <v>19196920</v>
      </c>
      <c r="D37" s="119"/>
    </row>
    <row r="38" spans="1:4" ht="66.75" thickBot="1">
      <c r="A38" s="83" t="s">
        <v>79</v>
      </c>
      <c r="B38" s="72"/>
      <c r="C38" s="70" t="s">
        <v>65</v>
      </c>
      <c r="D38" s="84" t="s">
        <v>65</v>
      </c>
    </row>
    <row r="39" spans="1:4" ht="17.25" thickBot="1">
      <c r="A39" s="122" t="s">
        <v>80</v>
      </c>
      <c r="B39" s="57" t="s">
        <v>81</v>
      </c>
      <c r="C39" s="58">
        <v>100000</v>
      </c>
      <c r="D39" s="133">
        <f>C41+C46+C51+C55+C63+C68</f>
        <v>2572000</v>
      </c>
    </row>
    <row r="40" spans="1:4" ht="33.75" thickBot="1">
      <c r="A40" s="123"/>
      <c r="B40" s="57" t="s">
        <v>82</v>
      </c>
      <c r="C40" s="58">
        <v>460000</v>
      </c>
      <c r="D40" s="119"/>
    </row>
    <row r="41" spans="1:4" ht="17.25" thickBot="1">
      <c r="A41" s="123"/>
      <c r="B41" s="59" t="s">
        <v>83</v>
      </c>
      <c r="C41" s="62">
        <f>SUM(C39:C40)</f>
        <v>560000</v>
      </c>
      <c r="D41" s="119"/>
    </row>
    <row r="42" spans="1:4" ht="33.75" thickBot="1">
      <c r="A42" s="123"/>
      <c r="B42" s="57" t="s">
        <v>84</v>
      </c>
      <c r="C42" s="58">
        <v>100000</v>
      </c>
      <c r="D42" s="119"/>
    </row>
    <row r="43" spans="1:4" ht="17.25" thickBot="1">
      <c r="A43" s="123"/>
      <c r="B43" s="57" t="s">
        <v>85</v>
      </c>
      <c r="C43" s="58">
        <v>150000</v>
      </c>
      <c r="D43" s="119"/>
    </row>
    <row r="44" spans="1:4" ht="17.25" thickBot="1">
      <c r="A44" s="123"/>
      <c r="B44" s="57" t="s">
        <v>86</v>
      </c>
      <c r="C44" s="58">
        <v>70000</v>
      </c>
      <c r="D44" s="119"/>
    </row>
    <row r="45" spans="1:4" ht="33.75" thickBot="1">
      <c r="A45" s="123"/>
      <c r="B45" s="57" t="s">
        <v>87</v>
      </c>
      <c r="C45" s="58">
        <v>70000</v>
      </c>
      <c r="D45" s="119"/>
    </row>
    <row r="46" spans="1:4" ht="17.25" thickBot="1">
      <c r="A46" s="123"/>
      <c r="B46" s="59" t="s">
        <v>52</v>
      </c>
      <c r="C46" s="62">
        <f>SUM(C42:C45)</f>
        <v>390000</v>
      </c>
      <c r="D46" s="119"/>
    </row>
    <row r="47" spans="1:4" ht="33.75" thickBot="1">
      <c r="A47" s="123"/>
      <c r="B47" s="57" t="s">
        <v>88</v>
      </c>
      <c r="C47" s="64">
        <v>80000</v>
      </c>
      <c r="D47" s="119"/>
    </row>
    <row r="48" spans="1:4" ht="33.75" thickBot="1">
      <c r="A48" s="123"/>
      <c r="B48" s="57" t="s">
        <v>89</v>
      </c>
      <c r="C48" s="64">
        <v>100000</v>
      </c>
      <c r="D48" s="119"/>
    </row>
    <row r="49" spans="1:4" ht="33.75" thickBot="1">
      <c r="A49" s="123"/>
      <c r="B49" s="57" t="s">
        <v>90</v>
      </c>
      <c r="C49" s="64">
        <v>30000</v>
      </c>
      <c r="D49" s="119"/>
    </row>
    <row r="50" spans="1:4" ht="33.75" thickBot="1">
      <c r="A50" s="123"/>
      <c r="B50" s="57" t="s">
        <v>91</v>
      </c>
      <c r="C50" s="64">
        <v>70000</v>
      </c>
      <c r="D50" s="119"/>
    </row>
    <row r="51" spans="1:4" ht="17.25" thickBot="1">
      <c r="A51" s="123"/>
      <c r="B51" s="59" t="s">
        <v>55</v>
      </c>
      <c r="C51" s="85">
        <f>SUM(C47:C50)</f>
        <v>280000</v>
      </c>
      <c r="D51" s="119"/>
    </row>
    <row r="52" spans="1:4" ht="33.75" thickBot="1">
      <c r="A52" s="123"/>
      <c r="B52" s="57" t="s">
        <v>92</v>
      </c>
      <c r="C52" s="58">
        <v>160000</v>
      </c>
      <c r="D52" s="119"/>
    </row>
    <row r="53" spans="1:4" ht="33.75" thickBot="1">
      <c r="A53" s="123"/>
      <c r="B53" s="57" t="s">
        <v>93</v>
      </c>
      <c r="C53" s="58">
        <v>80000</v>
      </c>
      <c r="D53" s="119"/>
    </row>
    <row r="54" spans="1:4" ht="33.75" thickBot="1">
      <c r="A54" s="123"/>
      <c r="B54" s="86" t="s">
        <v>94</v>
      </c>
      <c r="C54" s="87">
        <v>40000</v>
      </c>
      <c r="D54" s="119"/>
    </row>
    <row r="55" spans="1:4" ht="17.25" thickBot="1">
      <c r="A55" s="123"/>
      <c r="B55" s="88" t="s">
        <v>58</v>
      </c>
      <c r="C55" s="89">
        <f>SUM(C52:C54)</f>
        <v>280000</v>
      </c>
      <c r="D55" s="134"/>
    </row>
    <row r="56" spans="1:4" ht="17.25" thickBot="1">
      <c r="A56" s="123"/>
      <c r="B56" s="65" t="s">
        <v>95</v>
      </c>
      <c r="C56" s="58">
        <v>98000</v>
      </c>
      <c r="D56" s="134"/>
    </row>
    <row r="57" spans="1:4" ht="17.25" thickBot="1">
      <c r="A57" s="123"/>
      <c r="B57" s="65" t="s">
        <v>96</v>
      </c>
      <c r="C57" s="58">
        <v>120000</v>
      </c>
      <c r="D57" s="134"/>
    </row>
    <row r="58" spans="1:4" ht="17.25" thickBot="1">
      <c r="A58" s="123"/>
      <c r="B58" s="65" t="s">
        <v>97</v>
      </c>
      <c r="C58" s="58">
        <v>98000</v>
      </c>
      <c r="D58" s="134"/>
    </row>
    <row r="59" spans="1:4" ht="33.75" thickBot="1">
      <c r="A59" s="123"/>
      <c r="B59" s="65" t="s">
        <v>98</v>
      </c>
      <c r="C59" s="58">
        <v>30000</v>
      </c>
      <c r="D59" s="134"/>
    </row>
    <row r="60" spans="1:4" ht="33.75" thickBot="1">
      <c r="A60" s="123"/>
      <c r="B60" s="65" t="s">
        <v>99</v>
      </c>
      <c r="C60" s="58">
        <v>98000</v>
      </c>
      <c r="D60" s="134"/>
    </row>
    <row r="61" spans="1:4" ht="33.75" thickBot="1">
      <c r="A61" s="123"/>
      <c r="B61" s="65" t="s">
        <v>100</v>
      </c>
      <c r="C61" s="58">
        <v>98000</v>
      </c>
      <c r="D61" s="134"/>
    </row>
    <row r="62" spans="1:4" ht="17.25" thickBot="1">
      <c r="A62" s="123"/>
      <c r="B62" s="65" t="s">
        <v>101</v>
      </c>
      <c r="C62" s="58">
        <v>60000</v>
      </c>
      <c r="D62" s="134"/>
    </row>
    <row r="63" spans="1:4" ht="17.25" thickBot="1">
      <c r="A63" s="123"/>
      <c r="B63" s="59" t="s">
        <v>61</v>
      </c>
      <c r="C63" s="62">
        <f>SUM(C56:C62)</f>
        <v>602000</v>
      </c>
      <c r="D63" s="134"/>
    </row>
    <row r="64" spans="1:4" ht="17.25" thickBot="1">
      <c r="A64" s="123"/>
      <c r="B64" s="65" t="s">
        <v>102</v>
      </c>
      <c r="C64" s="58">
        <v>80000</v>
      </c>
      <c r="D64" s="134"/>
    </row>
    <row r="65" spans="1:4" ht="17.25" thickBot="1">
      <c r="A65" s="123"/>
      <c r="B65" s="65" t="s">
        <v>103</v>
      </c>
      <c r="C65" s="58">
        <v>140000</v>
      </c>
      <c r="D65" s="134"/>
    </row>
    <row r="66" spans="1:4" ht="17.25" thickBot="1">
      <c r="A66" s="123"/>
      <c r="B66" s="65" t="s">
        <v>104</v>
      </c>
      <c r="C66" s="58">
        <v>90000</v>
      </c>
      <c r="D66" s="134"/>
    </row>
    <row r="67" spans="1:4" ht="17.25" thickBot="1">
      <c r="A67" s="123"/>
      <c r="B67" s="65" t="s">
        <v>105</v>
      </c>
      <c r="C67" s="58">
        <v>150000</v>
      </c>
      <c r="D67" s="134"/>
    </row>
    <row r="68" spans="1:4" ht="17.25" thickBot="1">
      <c r="A68" s="123"/>
      <c r="B68" s="67" t="s">
        <v>63</v>
      </c>
      <c r="C68" s="62">
        <f>SUM(C64:C67)</f>
        <v>460000</v>
      </c>
      <c r="D68" s="134"/>
    </row>
    <row r="69" spans="1:4" ht="17.25" thickBot="1">
      <c r="A69" s="122" t="s">
        <v>106</v>
      </c>
      <c r="B69" s="63" t="s">
        <v>107</v>
      </c>
      <c r="C69" s="64">
        <v>90000</v>
      </c>
      <c r="D69" s="118">
        <v>120000</v>
      </c>
    </row>
    <row r="70" spans="1:4" ht="17.25" thickBot="1">
      <c r="A70" s="123"/>
      <c r="B70" s="63" t="s">
        <v>108</v>
      </c>
      <c r="C70" s="64">
        <v>30000</v>
      </c>
      <c r="D70" s="133"/>
    </row>
    <row r="71" spans="1:4" ht="17.25" thickBot="1">
      <c r="A71" s="135"/>
      <c r="B71" s="74" t="s">
        <v>55</v>
      </c>
      <c r="C71" s="85">
        <f>SUM(C69:C70)</f>
        <v>120000</v>
      </c>
      <c r="D71" s="136"/>
    </row>
    <row r="72" spans="1:4" ht="16.5" customHeight="1">
      <c r="A72" s="132" t="s">
        <v>109</v>
      </c>
      <c r="B72" s="130"/>
      <c r="C72" s="129" t="s">
        <v>66</v>
      </c>
      <c r="D72" s="129" t="s">
        <v>66</v>
      </c>
    </row>
    <row r="73" spans="1:4" ht="17.25" thickBot="1">
      <c r="A73" s="124"/>
      <c r="B73" s="131"/>
      <c r="C73" s="125"/>
      <c r="D73" s="125"/>
    </row>
    <row r="74" spans="1:4" ht="16.5" customHeight="1">
      <c r="A74" s="122" t="s">
        <v>110</v>
      </c>
      <c r="B74" s="137"/>
      <c r="C74" s="138" t="s">
        <v>66</v>
      </c>
      <c r="D74" s="138" t="s">
        <v>66</v>
      </c>
    </row>
    <row r="75" spans="1:4" ht="17.25" thickBot="1">
      <c r="A75" s="124"/>
      <c r="B75" s="131"/>
      <c r="C75" s="125"/>
      <c r="D75" s="125"/>
    </row>
    <row r="76" spans="1:4" ht="17.25" thickBot="1">
      <c r="A76" s="139" t="s">
        <v>111</v>
      </c>
      <c r="B76" s="140"/>
      <c r="C76" s="140"/>
      <c r="D76" s="90">
        <f>SUM(D4:D71)</f>
        <v>25196920</v>
      </c>
    </row>
  </sheetData>
  <mergeCells count="20">
    <mergeCell ref="A74:A75"/>
    <mergeCell ref="B74:B75"/>
    <mergeCell ref="C74:C75"/>
    <mergeCell ref="D74:D75"/>
    <mergeCell ref="A76:C76"/>
    <mergeCell ref="D72:D73"/>
    <mergeCell ref="C72:C73"/>
    <mergeCell ref="B72:B73"/>
    <mergeCell ref="A72:A73"/>
    <mergeCell ref="A39:A68"/>
    <mergeCell ref="D39:D68"/>
    <mergeCell ref="A69:A71"/>
    <mergeCell ref="D69:D71"/>
    <mergeCell ref="A34:A37"/>
    <mergeCell ref="D34:D37"/>
    <mergeCell ref="A2:B2"/>
    <mergeCell ref="A4:A23"/>
    <mergeCell ref="D4:D23"/>
    <mergeCell ref="A25:A33"/>
    <mergeCell ref="D27:D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5" sqref="A5:A12"/>
    </sheetView>
  </sheetViews>
  <sheetFormatPr defaultRowHeight="16.5"/>
  <cols>
    <col min="1" max="1" width="7.375" customWidth="1"/>
    <col min="2" max="2" width="25.875" customWidth="1"/>
    <col min="3" max="3" width="15.75" customWidth="1"/>
    <col min="4" max="4" width="14.875" customWidth="1"/>
    <col min="5" max="5" width="14.25" customWidth="1"/>
    <col min="6" max="6" width="39.5" customWidth="1"/>
    <col min="7" max="7" width="11.625" bestFit="1" customWidth="1"/>
  </cols>
  <sheetData>
    <row r="1" spans="1:7" ht="72" customHeight="1">
      <c r="A1" s="150" t="str">
        <f>'104年總表'!A1</f>
        <v>臺南市新化區暨唪口里
「104年度臺南市永康垃圾資源回收(焚化)場營運階段回饋金」保留明細表(基於業務需求，請准予保留)</v>
      </c>
      <c r="B1" s="150"/>
      <c r="C1" s="150"/>
      <c r="D1" s="150"/>
      <c r="E1" s="150"/>
      <c r="F1" s="150"/>
      <c r="G1" s="150"/>
    </row>
    <row r="2" spans="1:7" ht="17.25" thickBot="1">
      <c r="A2" t="str">
        <f>'104年總表'!A2</f>
        <v>製表日期：105年12月29日</v>
      </c>
    </row>
    <row r="3" spans="1:7" ht="17.25" customHeight="1" thickTop="1">
      <c r="A3" s="144" t="s">
        <v>15</v>
      </c>
      <c r="B3" s="146" t="s">
        <v>16</v>
      </c>
      <c r="C3" s="146"/>
      <c r="D3" s="146"/>
      <c r="E3" s="146"/>
      <c r="F3" s="146"/>
      <c r="G3" s="18"/>
    </row>
    <row r="4" spans="1:7" ht="15" customHeight="1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19" t="s">
        <v>21</v>
      </c>
      <c r="G4" s="22" t="s">
        <v>22</v>
      </c>
    </row>
    <row r="5" spans="1:7" ht="50.25" customHeight="1">
      <c r="A5" s="156" t="s">
        <v>37</v>
      </c>
      <c r="B5" s="33" t="s">
        <v>142</v>
      </c>
      <c r="C5" s="25">
        <v>150000</v>
      </c>
      <c r="D5" s="25">
        <v>85824</v>
      </c>
      <c r="E5" s="26">
        <f t="shared" ref="E5:E13" si="0">D5/C5</f>
        <v>0.57216</v>
      </c>
      <c r="F5" s="47" t="s">
        <v>196</v>
      </c>
      <c r="G5" s="158">
        <f>C5-D5</f>
        <v>64176</v>
      </c>
    </row>
    <row r="6" spans="1:7" ht="33">
      <c r="A6" s="156"/>
      <c r="B6" s="33" t="s">
        <v>143</v>
      </c>
      <c r="C6" s="25">
        <v>150000</v>
      </c>
      <c r="D6" s="103">
        <v>134840</v>
      </c>
      <c r="E6" s="26">
        <f t="shared" si="0"/>
        <v>0.89893333333333336</v>
      </c>
      <c r="F6" s="110" t="s">
        <v>195</v>
      </c>
      <c r="G6" s="158">
        <f t="shared" ref="G6:G13" si="1">C6-D6</f>
        <v>15160</v>
      </c>
    </row>
    <row r="7" spans="1:7" ht="379.5">
      <c r="A7" s="156"/>
      <c r="B7" s="33" t="s">
        <v>144</v>
      </c>
      <c r="C7" s="25">
        <v>150000</v>
      </c>
      <c r="D7" s="103">
        <v>148628</v>
      </c>
      <c r="E7" s="26">
        <f t="shared" si="0"/>
        <v>0.99085333333333336</v>
      </c>
      <c r="F7" s="33" t="s">
        <v>197</v>
      </c>
      <c r="G7" s="158">
        <f t="shared" si="1"/>
        <v>1372</v>
      </c>
    </row>
    <row r="8" spans="1:7" ht="33">
      <c r="A8" s="156"/>
      <c r="B8" s="33" t="s">
        <v>145</v>
      </c>
      <c r="C8" s="25">
        <v>90000</v>
      </c>
      <c r="D8" s="100">
        <v>65660</v>
      </c>
      <c r="E8" s="26">
        <f t="shared" si="0"/>
        <v>0.72955555555555551</v>
      </c>
      <c r="F8" s="111" t="s">
        <v>162</v>
      </c>
      <c r="G8" s="158">
        <f t="shared" si="1"/>
        <v>24340</v>
      </c>
    </row>
    <row r="9" spans="1:7" ht="66">
      <c r="A9" s="156"/>
      <c r="B9" s="33" t="s">
        <v>146</v>
      </c>
      <c r="C9" s="25">
        <v>180000</v>
      </c>
      <c r="D9" s="25">
        <v>137220</v>
      </c>
      <c r="E9" s="26">
        <f t="shared" si="0"/>
        <v>0.76233333333333331</v>
      </c>
      <c r="F9" s="33" t="s">
        <v>167</v>
      </c>
      <c r="G9" s="158">
        <f t="shared" si="1"/>
        <v>42780</v>
      </c>
    </row>
    <row r="10" spans="1:7" ht="82.5">
      <c r="A10" s="156"/>
      <c r="B10" s="33" t="s">
        <v>147</v>
      </c>
      <c r="C10" s="48">
        <v>160000</v>
      </c>
      <c r="D10" s="48">
        <v>156746</v>
      </c>
      <c r="E10" s="49">
        <f t="shared" si="0"/>
        <v>0.97966249999999999</v>
      </c>
      <c r="F10" s="33" t="s">
        <v>168</v>
      </c>
      <c r="G10" s="158">
        <f t="shared" si="1"/>
        <v>3254</v>
      </c>
    </row>
    <row r="11" spans="1:7" ht="66">
      <c r="A11" s="156"/>
      <c r="B11" s="96" t="s">
        <v>148</v>
      </c>
      <c r="C11" s="97">
        <v>80000</v>
      </c>
      <c r="D11" s="97">
        <v>80000</v>
      </c>
      <c r="E11" s="98">
        <f t="shared" si="0"/>
        <v>1</v>
      </c>
      <c r="F11" s="96" t="s">
        <v>172</v>
      </c>
      <c r="G11" s="158">
        <f t="shared" si="1"/>
        <v>0</v>
      </c>
    </row>
    <row r="12" spans="1:7" ht="66">
      <c r="A12" s="156"/>
      <c r="B12" s="96" t="s">
        <v>149</v>
      </c>
      <c r="C12" s="97">
        <v>40000</v>
      </c>
      <c r="D12" s="97">
        <v>40000</v>
      </c>
      <c r="E12" s="98">
        <f t="shared" si="0"/>
        <v>1</v>
      </c>
      <c r="F12" s="96" t="s">
        <v>171</v>
      </c>
      <c r="G12" s="158">
        <f t="shared" si="1"/>
        <v>0</v>
      </c>
    </row>
    <row r="13" spans="1:7" ht="17.25" thickBot="1">
      <c r="A13" s="35"/>
      <c r="B13" s="28" t="s">
        <v>25</v>
      </c>
      <c r="C13" s="29">
        <f>SUM(C5:C12)</f>
        <v>1000000</v>
      </c>
      <c r="D13" s="29">
        <f>SUM(D5:D12)</f>
        <v>848918</v>
      </c>
      <c r="E13" s="30">
        <f t="shared" si="0"/>
        <v>0.84891799999999995</v>
      </c>
      <c r="F13" s="28"/>
      <c r="G13" s="158">
        <f t="shared" si="1"/>
        <v>151082</v>
      </c>
    </row>
    <row r="14" spans="1:7" ht="17.25" thickTop="1"/>
  </sheetData>
  <mergeCells count="4">
    <mergeCell ref="A1:G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zoomScale="75" zoomScaleNormal="75" workbookViewId="0">
      <selection activeCell="D11" sqref="D11"/>
    </sheetView>
  </sheetViews>
  <sheetFormatPr defaultRowHeight="16.5"/>
  <cols>
    <col min="1" max="1" width="20.875" customWidth="1"/>
    <col min="2" max="2" width="21.125" customWidth="1"/>
    <col min="3" max="3" width="21" customWidth="1"/>
    <col min="4" max="4" width="19.625" customWidth="1"/>
    <col min="5" max="5" width="17.125" customWidth="1"/>
    <col min="6" max="6" width="20.25" customWidth="1"/>
    <col min="7" max="7" width="20.75" customWidth="1"/>
  </cols>
  <sheetData>
    <row r="1" spans="1:7" ht="63" customHeight="1">
      <c r="A1" s="141" t="s">
        <v>173</v>
      </c>
      <c r="B1" s="142"/>
      <c r="C1" s="142"/>
      <c r="D1" s="142"/>
      <c r="E1" s="142"/>
      <c r="F1" s="142"/>
      <c r="G1" s="142"/>
    </row>
    <row r="2" spans="1:7" s="1" customFormat="1" ht="33" customHeight="1" thickBot="1">
      <c r="A2" s="114" t="s">
        <v>179</v>
      </c>
    </row>
    <row r="3" spans="1:7" ht="42.75" thickTop="1">
      <c r="A3" s="2" t="s">
        <v>0</v>
      </c>
      <c r="B3" s="3" t="s">
        <v>1</v>
      </c>
      <c r="C3" s="4" t="s">
        <v>2</v>
      </c>
      <c r="D3" s="3" t="s">
        <v>3</v>
      </c>
      <c r="E3" s="9" t="s">
        <v>188</v>
      </c>
      <c r="F3" s="5" t="s">
        <v>169</v>
      </c>
      <c r="G3" s="112" t="s">
        <v>189</v>
      </c>
    </row>
    <row r="4" spans="1:7" ht="21">
      <c r="A4" s="6" t="s">
        <v>4</v>
      </c>
      <c r="B4" s="7">
        <f>'104新化水電'!C6</f>
        <v>14597604</v>
      </c>
      <c r="C4" s="50">
        <f t="shared" ref="C4:C15" si="0">B4</f>
        <v>14597604</v>
      </c>
      <c r="D4" s="10">
        <f>'104新化水電'!D6</f>
        <v>13953130</v>
      </c>
      <c r="E4" s="8">
        <f>D4/C4</f>
        <v>0.95585069988198068</v>
      </c>
      <c r="F4" s="16">
        <f>C4-D4</f>
        <v>644474</v>
      </c>
      <c r="G4" s="16"/>
    </row>
    <row r="5" spans="1:7" ht="21">
      <c r="A5" s="11" t="s">
        <v>5</v>
      </c>
      <c r="B5" s="10">
        <f>'104崙頂'!C11</f>
        <v>1000000</v>
      </c>
      <c r="C5" s="51">
        <f t="shared" si="0"/>
        <v>1000000</v>
      </c>
      <c r="D5" s="10">
        <f>'104崙頂'!D11</f>
        <v>838037</v>
      </c>
      <c r="E5" s="17">
        <f t="shared" ref="E5:E15" si="1">D5/C5</f>
        <v>0.83803700000000003</v>
      </c>
      <c r="F5" s="16">
        <f t="shared" ref="F5:F15" si="2">C5-D5</f>
        <v>161963</v>
      </c>
      <c r="G5" s="113"/>
    </row>
    <row r="6" spans="1:7" ht="21">
      <c r="A6" s="11" t="s">
        <v>6</v>
      </c>
      <c r="B6" s="10">
        <f>'104全興'!C11</f>
        <v>1000000</v>
      </c>
      <c r="C6" s="51">
        <f t="shared" si="0"/>
        <v>1000000</v>
      </c>
      <c r="D6" s="10">
        <f>'104全興'!D11</f>
        <v>746705</v>
      </c>
      <c r="E6" s="17">
        <f t="shared" si="1"/>
        <v>0.74670499999999995</v>
      </c>
      <c r="F6" s="16">
        <f t="shared" si="2"/>
        <v>253295</v>
      </c>
      <c r="G6" s="113"/>
    </row>
    <row r="7" spans="1:7" ht="87.75" customHeight="1">
      <c r="A7" s="11" t="s">
        <v>7</v>
      </c>
      <c r="B7" s="10">
        <f>'104唪口'!C11</f>
        <v>1000000</v>
      </c>
      <c r="C7" s="51">
        <f>B7</f>
        <v>1000000</v>
      </c>
      <c r="D7" s="10">
        <f>'104唪口'!D11</f>
        <v>854618</v>
      </c>
      <c r="E7" s="17">
        <f t="shared" si="1"/>
        <v>0.85461799999999999</v>
      </c>
      <c r="F7" s="16">
        <f t="shared" si="2"/>
        <v>145382</v>
      </c>
      <c r="G7" s="113"/>
    </row>
    <row r="8" spans="1:7" ht="21">
      <c r="A8" s="12" t="s">
        <v>8</v>
      </c>
      <c r="B8" s="10">
        <f>'104唪口'!C12</f>
        <v>1799658</v>
      </c>
      <c r="C8" s="51">
        <f>B8</f>
        <v>1799658</v>
      </c>
      <c r="D8" s="10">
        <f>'104唪口'!D13</f>
        <v>1570092</v>
      </c>
      <c r="E8" s="17">
        <f t="shared" si="1"/>
        <v>0.87243909676171805</v>
      </c>
      <c r="F8" s="16">
        <f t="shared" si="2"/>
        <v>229566</v>
      </c>
      <c r="G8" s="16"/>
    </row>
    <row r="9" spans="1:7" ht="87.75" customHeight="1">
      <c r="A9" s="11" t="s">
        <v>9</v>
      </c>
      <c r="B9" s="10">
        <f>'104北勢'!C16</f>
        <v>1000000</v>
      </c>
      <c r="C9" s="51">
        <f t="shared" si="0"/>
        <v>1000000</v>
      </c>
      <c r="D9" s="10">
        <f>'104北勢'!D16</f>
        <v>948000</v>
      </c>
      <c r="E9" s="17">
        <f t="shared" si="1"/>
        <v>0.94799999999999995</v>
      </c>
      <c r="F9" s="16">
        <f t="shared" si="2"/>
        <v>52000</v>
      </c>
      <c r="G9" s="113"/>
    </row>
    <row r="10" spans="1:7" ht="21">
      <c r="A10" s="11" t="s">
        <v>10</v>
      </c>
      <c r="B10" s="10">
        <f>'104協興'!C14</f>
        <v>1000000</v>
      </c>
      <c r="C10" s="51">
        <f t="shared" si="0"/>
        <v>1000000</v>
      </c>
      <c r="D10" s="10">
        <f>'104協興'!D14</f>
        <v>757627</v>
      </c>
      <c r="E10" s="17">
        <f t="shared" si="1"/>
        <v>0.75762700000000005</v>
      </c>
      <c r="F10" s="16">
        <f t="shared" si="2"/>
        <v>242373</v>
      </c>
      <c r="G10" s="16"/>
    </row>
    <row r="11" spans="1:7" ht="87" customHeight="1">
      <c r="A11" s="11" t="s">
        <v>11</v>
      </c>
      <c r="B11" s="10">
        <f>'104豐榮'!C13</f>
        <v>1000000</v>
      </c>
      <c r="C11" s="51">
        <f t="shared" si="0"/>
        <v>1000000</v>
      </c>
      <c r="D11" s="10">
        <f>'104豐榮'!D13</f>
        <v>848918</v>
      </c>
      <c r="E11" s="17">
        <f t="shared" si="1"/>
        <v>0.84891799999999995</v>
      </c>
      <c r="F11" s="16">
        <f t="shared" si="2"/>
        <v>151082</v>
      </c>
      <c r="G11" s="113"/>
    </row>
    <row r="12" spans="1:7" ht="21">
      <c r="A12" s="11" t="s">
        <v>12</v>
      </c>
      <c r="B12" s="10">
        <f>SUM(B4:B11)</f>
        <v>22397262</v>
      </c>
      <c r="C12" s="51">
        <f t="shared" si="0"/>
        <v>22397262</v>
      </c>
      <c r="D12" s="10">
        <f>SUM(D4:D11)</f>
        <v>20517127</v>
      </c>
      <c r="E12" s="17">
        <f t="shared" si="1"/>
        <v>0.91605514102572005</v>
      </c>
      <c r="F12" s="16">
        <f t="shared" si="2"/>
        <v>1880135</v>
      </c>
      <c r="G12" s="16"/>
    </row>
    <row r="13" spans="1:7" ht="21">
      <c r="A13" s="11" t="s">
        <v>7</v>
      </c>
      <c r="B13" s="10">
        <f>'104唪口水電'!C5</f>
        <v>2799658</v>
      </c>
      <c r="C13" s="51">
        <f t="shared" si="0"/>
        <v>2799658</v>
      </c>
      <c r="D13" s="10">
        <f>'104唪口水電'!D6</f>
        <v>2799658</v>
      </c>
      <c r="E13" s="17">
        <f t="shared" si="1"/>
        <v>1</v>
      </c>
      <c r="F13" s="16">
        <f t="shared" si="2"/>
        <v>0</v>
      </c>
      <c r="G13" s="16"/>
    </row>
    <row r="14" spans="1:7" ht="21">
      <c r="A14" s="11" t="s">
        <v>12</v>
      </c>
      <c r="B14" s="10">
        <f>SUM(B13)</f>
        <v>2799658</v>
      </c>
      <c r="C14" s="51">
        <f t="shared" si="0"/>
        <v>2799658</v>
      </c>
      <c r="D14" s="10">
        <f>SUM(D13)</f>
        <v>2799658</v>
      </c>
      <c r="E14" s="17">
        <f t="shared" si="1"/>
        <v>1</v>
      </c>
      <c r="F14" s="16">
        <f t="shared" si="2"/>
        <v>0</v>
      </c>
      <c r="G14" s="16"/>
    </row>
    <row r="15" spans="1:7" ht="21">
      <c r="A15" s="6" t="s">
        <v>13</v>
      </c>
      <c r="B15" s="7">
        <f>SUM(B12+B14)</f>
        <v>25196920</v>
      </c>
      <c r="C15" s="50">
        <f t="shared" si="0"/>
        <v>25196920</v>
      </c>
      <c r="D15" s="10">
        <f>SUM(D12+D14)</f>
        <v>23316785</v>
      </c>
      <c r="E15" s="17">
        <f t="shared" si="1"/>
        <v>0.92538234831876276</v>
      </c>
      <c r="F15" s="16">
        <f t="shared" si="2"/>
        <v>1880135</v>
      </c>
      <c r="G15" s="16"/>
    </row>
    <row r="16" spans="1:7">
      <c r="A16" s="14" t="s">
        <v>112</v>
      </c>
      <c r="B16" s="13"/>
      <c r="C16" s="13"/>
      <c r="D16" s="13"/>
      <c r="E16" s="13"/>
      <c r="F16" s="13"/>
      <c r="G16" s="13"/>
    </row>
    <row r="17" spans="1:1" ht="21">
      <c r="A17" s="15" t="s">
        <v>14</v>
      </c>
    </row>
  </sheetData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opLeftCell="A4" workbookViewId="0">
      <selection activeCell="G5" sqref="G5"/>
    </sheetView>
  </sheetViews>
  <sheetFormatPr defaultRowHeight="16.5"/>
  <cols>
    <col min="1" max="1" width="7" customWidth="1"/>
    <col min="2" max="2" width="26.625" customWidth="1"/>
    <col min="3" max="3" width="14.875" customWidth="1"/>
    <col min="4" max="5" width="15.75" customWidth="1"/>
    <col min="6" max="6" width="39.375" customWidth="1"/>
    <col min="7" max="7" width="14.25" customWidth="1"/>
  </cols>
  <sheetData>
    <row r="1" spans="1:7" ht="60" customHeight="1">
      <c r="A1" s="143" t="str">
        <f>'104年總表'!A1</f>
        <v>臺南市新化區暨唪口里
「104年度臺南市永康垃圾資源回收(焚化)場營運階段回饋金」保留明細表(基於業務需求，請准予保留)</v>
      </c>
      <c r="B1" s="143"/>
      <c r="C1" s="143"/>
      <c r="D1" s="143"/>
      <c r="E1" s="143"/>
      <c r="F1" s="143"/>
      <c r="G1" s="143"/>
    </row>
    <row r="2" spans="1:7" ht="17.25" thickBot="1">
      <c r="A2" t="str">
        <f>'104年總表'!A2</f>
        <v>製表日期：105年12月29日</v>
      </c>
    </row>
    <row r="3" spans="1:7" ht="17.25" thickTop="1">
      <c r="A3" s="144" t="s">
        <v>15</v>
      </c>
      <c r="B3" s="146" t="s">
        <v>16</v>
      </c>
      <c r="C3" s="146"/>
      <c r="D3" s="146"/>
      <c r="E3" s="146"/>
      <c r="F3" s="146"/>
      <c r="G3" s="18"/>
    </row>
    <row r="4" spans="1:7" ht="17.25" customHeight="1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19" t="s">
        <v>21</v>
      </c>
      <c r="G4" s="22" t="s">
        <v>174</v>
      </c>
    </row>
    <row r="5" spans="1:7" ht="409.5">
      <c r="A5" s="23" t="s">
        <v>23</v>
      </c>
      <c r="B5" s="24" t="s">
        <v>24</v>
      </c>
      <c r="C5" s="25">
        <v>14597604</v>
      </c>
      <c r="D5" s="25">
        <v>13953130</v>
      </c>
      <c r="E5" s="26">
        <f>D5/C5</f>
        <v>0.95585069988198068</v>
      </c>
      <c r="F5" s="24" t="s">
        <v>199</v>
      </c>
      <c r="G5" s="157">
        <f>C5-D5</f>
        <v>644474</v>
      </c>
    </row>
    <row r="6" spans="1:7" ht="17.25" thickBot="1">
      <c r="A6" s="27"/>
      <c r="B6" s="28" t="s">
        <v>25</v>
      </c>
      <c r="C6" s="29">
        <f>SUM(C5:C5)</f>
        <v>14597604</v>
      </c>
      <c r="D6" s="29">
        <f>SUM(D5)</f>
        <v>13953130</v>
      </c>
      <c r="E6" s="30">
        <f>D6/C6</f>
        <v>0.95585069988198068</v>
      </c>
      <c r="F6" s="28"/>
      <c r="G6" s="31"/>
    </row>
    <row r="7" spans="1:7" ht="17.25" thickTop="1"/>
  </sheetData>
  <mergeCells count="3">
    <mergeCell ref="A1:G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opLeftCell="A4" zoomScaleNormal="100" workbookViewId="0">
      <selection activeCell="A5" sqref="A5:A10"/>
    </sheetView>
  </sheetViews>
  <sheetFormatPr defaultRowHeight="16.5"/>
  <cols>
    <col min="1" max="1" width="8.125" customWidth="1"/>
    <col min="2" max="2" width="29.375" bestFit="1" customWidth="1"/>
    <col min="3" max="3" width="14" bestFit="1" customWidth="1"/>
    <col min="4" max="4" width="12" bestFit="1" customWidth="1"/>
    <col min="5" max="5" width="15.75" customWidth="1"/>
    <col min="6" max="6" width="40.125" customWidth="1"/>
    <col min="7" max="7" width="15.5" customWidth="1"/>
  </cols>
  <sheetData>
    <row r="1" spans="1:7" ht="45.75" customHeight="1">
      <c r="A1" s="147" t="str">
        <f>'104年總表'!A1</f>
        <v>臺南市新化區暨唪口里
「104年度臺南市永康垃圾資源回收(焚化)場營運階段回饋金」保留明細表(基於業務需求，請准予保留)</v>
      </c>
      <c r="B1" s="147"/>
      <c r="C1" s="147"/>
      <c r="D1" s="147"/>
      <c r="E1" s="147"/>
      <c r="F1" s="147"/>
      <c r="G1" s="147"/>
    </row>
    <row r="2" spans="1:7" ht="17.25" thickBot="1">
      <c r="A2" t="str">
        <f>'104年總表'!A2</f>
        <v>製表日期：105年12月29日</v>
      </c>
    </row>
    <row r="3" spans="1:7" ht="17.25" thickTop="1">
      <c r="A3" s="144" t="s">
        <v>15</v>
      </c>
      <c r="B3" s="146" t="s">
        <v>16</v>
      </c>
      <c r="C3" s="146"/>
      <c r="D3" s="146"/>
      <c r="E3" s="146"/>
      <c r="F3" s="146"/>
      <c r="G3" s="18"/>
    </row>
    <row r="4" spans="1:7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19" t="s">
        <v>21</v>
      </c>
      <c r="G4" s="22" t="s">
        <v>22</v>
      </c>
    </row>
    <row r="5" spans="1:7" ht="63.75" customHeight="1">
      <c r="A5" s="148" t="s">
        <v>34</v>
      </c>
      <c r="B5" s="39" t="s">
        <v>113</v>
      </c>
      <c r="C5" s="25">
        <v>300000</v>
      </c>
      <c r="D5" s="25">
        <v>193805</v>
      </c>
      <c r="E5" s="26">
        <f t="shared" ref="E5:E11" si="0">D5/C5</f>
        <v>0.64601666666666668</v>
      </c>
      <c r="F5" s="43" t="s">
        <v>175</v>
      </c>
      <c r="G5" s="158">
        <f>C5-D5</f>
        <v>106195</v>
      </c>
    </row>
    <row r="6" spans="1:7">
      <c r="A6" s="149"/>
      <c r="B6" s="39" t="s">
        <v>114</v>
      </c>
      <c r="C6" s="25">
        <v>50000</v>
      </c>
      <c r="D6" s="25"/>
      <c r="E6" s="26">
        <f t="shared" si="0"/>
        <v>0</v>
      </c>
      <c r="F6" s="24"/>
      <c r="G6" s="158">
        <f t="shared" ref="G6:G11" si="1">C6-D6</f>
        <v>50000</v>
      </c>
    </row>
    <row r="7" spans="1:7">
      <c r="A7" s="149"/>
      <c r="B7" s="33" t="s">
        <v>115</v>
      </c>
      <c r="C7" s="25">
        <v>50000</v>
      </c>
      <c r="D7" s="103">
        <v>44752</v>
      </c>
      <c r="E7" s="26">
        <f t="shared" si="0"/>
        <v>0.89503999999999995</v>
      </c>
      <c r="F7" s="102" t="s">
        <v>163</v>
      </c>
      <c r="G7" s="158">
        <f t="shared" si="1"/>
        <v>5248</v>
      </c>
    </row>
    <row r="8" spans="1:7" ht="33">
      <c r="A8" s="149"/>
      <c r="B8" s="33" t="s">
        <v>116</v>
      </c>
      <c r="C8" s="25">
        <v>40000</v>
      </c>
      <c r="D8" s="25">
        <v>39880</v>
      </c>
      <c r="E8" s="26">
        <f t="shared" si="0"/>
        <v>0.997</v>
      </c>
      <c r="F8" s="24" t="s">
        <v>176</v>
      </c>
      <c r="G8" s="158">
        <f t="shared" si="1"/>
        <v>120</v>
      </c>
    </row>
    <row r="9" spans="1:7" ht="33">
      <c r="A9" s="149"/>
      <c r="B9" s="33" t="s">
        <v>117</v>
      </c>
      <c r="C9" s="25">
        <v>100000</v>
      </c>
      <c r="D9" s="25">
        <v>99600</v>
      </c>
      <c r="E9" s="26">
        <f t="shared" si="0"/>
        <v>0.996</v>
      </c>
      <c r="F9" s="43" t="s">
        <v>177</v>
      </c>
      <c r="G9" s="158">
        <f t="shared" si="1"/>
        <v>400</v>
      </c>
    </row>
    <row r="10" spans="1:7" ht="313.5">
      <c r="A10" s="149"/>
      <c r="B10" s="33" t="s">
        <v>118</v>
      </c>
      <c r="C10" s="25">
        <v>460000</v>
      </c>
      <c r="D10" s="25">
        <v>460000</v>
      </c>
      <c r="E10" s="26">
        <f t="shared" si="0"/>
        <v>1</v>
      </c>
      <c r="F10" s="102" t="s">
        <v>178</v>
      </c>
      <c r="G10" s="158">
        <f t="shared" si="1"/>
        <v>0</v>
      </c>
    </row>
    <row r="11" spans="1:7">
      <c r="A11" s="107"/>
      <c r="B11" s="108" t="s">
        <v>25</v>
      </c>
      <c r="C11" s="93">
        <f>SUM(C5:C10)</f>
        <v>1000000</v>
      </c>
      <c r="D11" s="93">
        <f>SUM(D5:D10)</f>
        <v>838037</v>
      </c>
      <c r="E11" s="94">
        <f t="shared" si="0"/>
        <v>0.83803700000000003</v>
      </c>
      <c r="F11" s="108"/>
      <c r="G11" s="158">
        <f t="shared" si="1"/>
        <v>161963</v>
      </c>
    </row>
  </sheetData>
  <mergeCells count="4">
    <mergeCell ref="A1:G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D7" sqref="D7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3.125" customWidth="1"/>
    <col min="5" max="5" width="11.375" customWidth="1"/>
    <col min="6" max="6" width="38.75" customWidth="1"/>
    <col min="7" max="7" width="11.625" bestFit="1" customWidth="1"/>
  </cols>
  <sheetData>
    <row r="1" spans="1:7" ht="75" customHeight="1">
      <c r="A1" s="150" t="str">
        <f>'104年總表'!A1</f>
        <v>臺南市新化區暨唪口里
「104年度臺南市永康垃圾資源回收(焚化)場營運階段回饋金」保留明細表(基於業務需求，請准予保留)</v>
      </c>
      <c r="B1" s="150"/>
      <c r="C1" s="150"/>
      <c r="D1" s="150"/>
      <c r="E1" s="150"/>
      <c r="F1" s="150"/>
      <c r="G1" s="150"/>
    </row>
    <row r="2" spans="1:7" ht="17.25" thickBot="1">
      <c r="A2" t="str">
        <f>'104年總表'!A2</f>
        <v>製表日期：105年12月29日</v>
      </c>
    </row>
    <row r="3" spans="1:7" ht="17.25" thickTop="1">
      <c r="A3" s="144" t="s">
        <v>15</v>
      </c>
      <c r="B3" s="146" t="s">
        <v>16</v>
      </c>
      <c r="C3" s="146"/>
      <c r="D3" s="146"/>
      <c r="E3" s="146"/>
      <c r="F3" s="146"/>
      <c r="G3" s="18"/>
    </row>
    <row r="4" spans="1:7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19" t="s">
        <v>21</v>
      </c>
      <c r="G4" s="22" t="s">
        <v>22</v>
      </c>
    </row>
    <row r="5" spans="1:7" ht="57">
      <c r="A5" s="149" t="s">
        <v>35</v>
      </c>
      <c r="B5" s="33" t="s">
        <v>119</v>
      </c>
      <c r="C5" s="25">
        <v>550000</v>
      </c>
      <c r="D5" s="25">
        <v>396705</v>
      </c>
      <c r="E5" s="26">
        <f t="shared" ref="E5:E11" si="0">D5/C5</f>
        <v>0.72128181818181814</v>
      </c>
      <c r="F5" s="24" t="s">
        <v>180</v>
      </c>
      <c r="G5" s="158">
        <f>C5-D5</f>
        <v>153295</v>
      </c>
    </row>
    <row r="6" spans="1:7" ht="28.5">
      <c r="A6" s="149"/>
      <c r="B6" s="33" t="s">
        <v>121</v>
      </c>
      <c r="C6" s="25">
        <v>60000</v>
      </c>
      <c r="D6" s="100">
        <v>60000</v>
      </c>
      <c r="E6" s="26">
        <f t="shared" si="0"/>
        <v>1</v>
      </c>
      <c r="F6" s="159" t="s">
        <v>208</v>
      </c>
      <c r="G6" s="158">
        <f t="shared" ref="G6:G11" si="1">C6-D6</f>
        <v>0</v>
      </c>
    </row>
    <row r="7" spans="1:7" ht="33">
      <c r="A7" s="149"/>
      <c r="B7" s="33" t="s">
        <v>120</v>
      </c>
      <c r="C7" s="25">
        <v>100000</v>
      </c>
      <c r="D7" s="25"/>
      <c r="E7" s="26">
        <f t="shared" si="0"/>
        <v>0</v>
      </c>
      <c r="G7" s="158">
        <f t="shared" si="1"/>
        <v>100000</v>
      </c>
    </row>
    <row r="8" spans="1:7" ht="85.5">
      <c r="A8" s="149"/>
      <c r="B8" s="33" t="s">
        <v>122</v>
      </c>
      <c r="C8" s="25">
        <v>150000</v>
      </c>
      <c r="D8" s="25">
        <v>150000</v>
      </c>
      <c r="E8" s="26">
        <f t="shared" si="0"/>
        <v>1</v>
      </c>
      <c r="F8" s="24" t="s">
        <v>181</v>
      </c>
      <c r="G8" s="158">
        <f t="shared" si="1"/>
        <v>0</v>
      </c>
    </row>
    <row r="9" spans="1:7" ht="57">
      <c r="A9" s="149"/>
      <c r="B9" s="33" t="s">
        <v>123</v>
      </c>
      <c r="C9" s="25">
        <v>70000</v>
      </c>
      <c r="D9" s="25">
        <v>70000</v>
      </c>
      <c r="E9" s="26">
        <f t="shared" si="0"/>
        <v>1</v>
      </c>
      <c r="F9" s="24" t="s">
        <v>182</v>
      </c>
      <c r="G9" s="158">
        <f t="shared" si="1"/>
        <v>0</v>
      </c>
    </row>
    <row r="10" spans="1:7" ht="49.5">
      <c r="A10" s="149"/>
      <c r="B10" s="33" t="s">
        <v>124</v>
      </c>
      <c r="C10" s="25">
        <v>70000</v>
      </c>
      <c r="D10" s="25">
        <v>70000</v>
      </c>
      <c r="E10" s="26">
        <f t="shared" si="0"/>
        <v>1</v>
      </c>
      <c r="F10" s="44" t="s">
        <v>183</v>
      </c>
      <c r="G10" s="158">
        <f t="shared" si="1"/>
        <v>0</v>
      </c>
    </row>
    <row r="11" spans="1:7" ht="17.25" thickBot="1">
      <c r="A11" s="27"/>
      <c r="B11" s="28" t="s">
        <v>25</v>
      </c>
      <c r="C11" s="29">
        <f>SUM(C5:C10)</f>
        <v>1000000</v>
      </c>
      <c r="D11" s="29">
        <f>SUM(D5:D10)</f>
        <v>746705</v>
      </c>
      <c r="E11" s="30">
        <f t="shared" si="0"/>
        <v>0.74670499999999995</v>
      </c>
      <c r="F11" s="28"/>
      <c r="G11" s="158">
        <f t="shared" si="1"/>
        <v>253295</v>
      </c>
    </row>
    <row r="12" spans="1:7" ht="17.25" thickTop="1"/>
  </sheetData>
  <mergeCells count="4">
    <mergeCell ref="A1:G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topLeftCell="A7" workbookViewId="0">
      <selection activeCell="D13" sqref="D13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5.5" customWidth="1"/>
    <col min="5" max="5" width="13.75" customWidth="1"/>
    <col min="6" max="6" width="36.875" customWidth="1"/>
    <col min="7" max="7" width="13.125" customWidth="1"/>
  </cols>
  <sheetData>
    <row r="1" spans="1:7" ht="72.75" customHeight="1">
      <c r="A1" s="150" t="str">
        <f>'104年總表'!A1</f>
        <v>臺南市新化區暨唪口里
「104年度臺南市永康垃圾資源回收(焚化)場營運階段回饋金」保留明細表(基於業務需求，請准予保留)</v>
      </c>
      <c r="B1" s="150"/>
      <c r="C1" s="150"/>
      <c r="D1" s="150"/>
      <c r="E1" s="150"/>
      <c r="F1" s="150"/>
      <c r="G1" s="150"/>
    </row>
    <row r="2" spans="1:7" ht="17.25" thickBot="1">
      <c r="A2" t="str">
        <f>'104年總表'!A2</f>
        <v>製表日期：105年12月29日</v>
      </c>
    </row>
    <row r="3" spans="1:7" ht="17.25" thickTop="1">
      <c r="A3" s="144" t="s">
        <v>15</v>
      </c>
      <c r="B3" s="146" t="s">
        <v>16</v>
      </c>
      <c r="C3" s="146"/>
      <c r="D3" s="146"/>
      <c r="E3" s="146"/>
      <c r="F3" s="146"/>
      <c r="G3" s="18"/>
    </row>
    <row r="4" spans="1:7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19" t="s">
        <v>21</v>
      </c>
      <c r="G4" s="22" t="s">
        <v>22</v>
      </c>
    </row>
    <row r="5" spans="1:7" ht="57">
      <c r="A5" s="148" t="s">
        <v>29</v>
      </c>
      <c r="B5" s="33" t="s">
        <v>125</v>
      </c>
      <c r="C5" s="25">
        <v>490000</v>
      </c>
      <c r="D5" s="25">
        <v>395998</v>
      </c>
      <c r="E5" s="26">
        <f t="shared" ref="E5:E13" si="0">D5/C5</f>
        <v>0.80815918367346939</v>
      </c>
      <c r="F5" s="24" t="s">
        <v>184</v>
      </c>
      <c r="G5" s="158">
        <f>C5-D5</f>
        <v>94002</v>
      </c>
    </row>
    <row r="6" spans="1:7" ht="42.75">
      <c r="A6" s="149"/>
      <c r="B6" s="33" t="s">
        <v>126</v>
      </c>
      <c r="C6" s="25">
        <v>50000</v>
      </c>
      <c r="D6" s="103">
        <v>50000</v>
      </c>
      <c r="E6" s="26">
        <f t="shared" si="0"/>
        <v>1</v>
      </c>
      <c r="F6" s="102" t="s">
        <v>200</v>
      </c>
      <c r="G6" s="158">
        <f t="shared" ref="G6:G13" si="1">C6-D6</f>
        <v>0</v>
      </c>
    </row>
    <row r="7" spans="1:7" ht="33">
      <c r="A7" s="149"/>
      <c r="B7" s="33" t="s">
        <v>127</v>
      </c>
      <c r="C7" s="25">
        <v>80000</v>
      </c>
      <c r="D7" s="25">
        <v>80000</v>
      </c>
      <c r="E7" s="26">
        <f t="shared" si="0"/>
        <v>1</v>
      </c>
      <c r="F7" s="24" t="s">
        <v>185</v>
      </c>
      <c r="G7" s="158">
        <f t="shared" si="1"/>
        <v>0</v>
      </c>
    </row>
    <row r="8" spans="1:7" ht="57">
      <c r="A8" s="149"/>
      <c r="B8" s="33" t="s">
        <v>128</v>
      </c>
      <c r="C8" s="25">
        <v>140000</v>
      </c>
      <c r="D8" s="25">
        <v>140000</v>
      </c>
      <c r="E8" s="26">
        <f t="shared" si="0"/>
        <v>1</v>
      </c>
      <c r="F8" s="24" t="s">
        <v>186</v>
      </c>
      <c r="G8" s="158">
        <f t="shared" si="1"/>
        <v>0</v>
      </c>
    </row>
    <row r="9" spans="1:7" ht="33">
      <c r="A9" s="149"/>
      <c r="B9" s="33" t="s">
        <v>129</v>
      </c>
      <c r="C9" s="25">
        <v>90000</v>
      </c>
      <c r="D9" s="103">
        <v>90000</v>
      </c>
      <c r="E9" s="26">
        <f t="shared" si="0"/>
        <v>1</v>
      </c>
      <c r="F9" s="102" t="s">
        <v>160</v>
      </c>
      <c r="G9" s="158">
        <f t="shared" si="1"/>
        <v>0</v>
      </c>
    </row>
    <row r="10" spans="1:7" ht="33">
      <c r="A10" s="149"/>
      <c r="B10" s="33" t="s">
        <v>130</v>
      </c>
      <c r="C10" s="25">
        <v>150000</v>
      </c>
      <c r="D10" s="25">
        <v>98620</v>
      </c>
      <c r="E10" s="26">
        <f t="shared" si="0"/>
        <v>0.65746666666666664</v>
      </c>
      <c r="F10" s="24" t="s">
        <v>159</v>
      </c>
      <c r="G10" s="158">
        <f t="shared" si="1"/>
        <v>51380</v>
      </c>
    </row>
    <row r="11" spans="1:7">
      <c r="A11" s="151"/>
      <c r="B11" s="35" t="s">
        <v>25</v>
      </c>
      <c r="C11" s="25">
        <f>SUM(C5:C10)</f>
        <v>1000000</v>
      </c>
      <c r="D11" s="25">
        <f>SUM(D5:D10)</f>
        <v>854618</v>
      </c>
      <c r="E11" s="26">
        <f>D11/C11</f>
        <v>0.85461799999999999</v>
      </c>
      <c r="F11" s="24"/>
      <c r="G11" s="158">
        <f t="shared" si="1"/>
        <v>145382</v>
      </c>
    </row>
    <row r="12" spans="1:7" ht="98.25" customHeight="1">
      <c r="A12" s="36" t="s">
        <v>31</v>
      </c>
      <c r="B12" s="37" t="s">
        <v>32</v>
      </c>
      <c r="C12" s="25">
        <v>1799658</v>
      </c>
      <c r="D12" s="25">
        <v>1570092</v>
      </c>
      <c r="E12" s="26">
        <f t="shared" si="0"/>
        <v>0.87243909676171805</v>
      </c>
      <c r="F12" s="44" t="s">
        <v>201</v>
      </c>
      <c r="G12" s="158">
        <f t="shared" si="1"/>
        <v>229566</v>
      </c>
    </row>
    <row r="13" spans="1:7" ht="17.25" thickBot="1">
      <c r="A13" s="42"/>
      <c r="B13" s="28" t="s">
        <v>25</v>
      </c>
      <c r="C13" s="29">
        <f>C12</f>
        <v>1799658</v>
      </c>
      <c r="D13" s="29">
        <f>D12</f>
        <v>1570092</v>
      </c>
      <c r="E13" s="30">
        <f t="shared" si="0"/>
        <v>0.87243909676171805</v>
      </c>
      <c r="F13" s="28"/>
      <c r="G13" s="158">
        <f t="shared" si="1"/>
        <v>229566</v>
      </c>
    </row>
    <row r="14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10" sqref="F10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5.5" customWidth="1"/>
    <col min="7" max="7" width="11.25" customWidth="1"/>
  </cols>
  <sheetData>
    <row r="1" spans="1:7" ht="72.75" customHeight="1">
      <c r="A1" s="150" t="str">
        <f>'104年總表'!A1</f>
        <v>臺南市新化區暨唪口里
「104年度臺南市永康垃圾資源回收(焚化)場營運階段回饋金」保留明細表(基於業務需求，請准予保留)</v>
      </c>
      <c r="B1" s="150"/>
      <c r="C1" s="150"/>
      <c r="D1" s="150"/>
      <c r="E1" s="150"/>
      <c r="F1" s="150"/>
      <c r="G1" s="150"/>
    </row>
    <row r="2" spans="1:7" ht="17.25" thickBot="1">
      <c r="A2" t="str">
        <f>'104年總表'!A2</f>
        <v>製表日期：105年12月29日</v>
      </c>
    </row>
    <row r="3" spans="1:7" ht="17.25" thickTop="1">
      <c r="A3" s="144" t="s">
        <v>15</v>
      </c>
      <c r="B3" s="146" t="s">
        <v>16</v>
      </c>
      <c r="C3" s="146"/>
      <c r="D3" s="146"/>
      <c r="E3" s="146"/>
      <c r="F3" s="146"/>
      <c r="G3" s="18"/>
    </row>
    <row r="4" spans="1:7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19" t="s">
        <v>21</v>
      </c>
      <c r="G4" s="22" t="s">
        <v>28</v>
      </c>
    </row>
    <row r="5" spans="1:7" ht="66">
      <c r="A5" s="32" t="s">
        <v>26</v>
      </c>
      <c r="B5" s="33" t="s">
        <v>27</v>
      </c>
      <c r="C5" s="25">
        <v>2799658</v>
      </c>
      <c r="D5" s="25">
        <v>2799658</v>
      </c>
      <c r="E5" s="26">
        <f>D5/C5</f>
        <v>1</v>
      </c>
      <c r="F5" s="109" t="s">
        <v>187</v>
      </c>
      <c r="G5" s="109">
        <f>C5-D5</f>
        <v>0</v>
      </c>
    </row>
    <row r="6" spans="1:7" ht="17.25" thickBot="1">
      <c r="A6" s="27"/>
      <c r="B6" s="28" t="s">
        <v>25</v>
      </c>
      <c r="C6" s="29">
        <f>SUM(C5:C5)</f>
        <v>2799658</v>
      </c>
      <c r="D6" s="29">
        <f>SUM(D5)</f>
        <v>2799658</v>
      </c>
      <c r="E6" s="30">
        <f>D6/C6</f>
        <v>1</v>
      </c>
      <c r="F6" s="28"/>
      <c r="G6" s="34"/>
    </row>
    <row r="7" spans="1:7" ht="17.25" thickTop="1"/>
  </sheetData>
  <mergeCells count="3">
    <mergeCell ref="A1:G1"/>
    <mergeCell ref="A3:A4"/>
    <mergeCell ref="B3:F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7"/>
  <sheetViews>
    <sheetView topLeftCell="A4" workbookViewId="0">
      <selection activeCell="D7" sqref="D7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4.75" customWidth="1"/>
    <col min="5" max="5" width="13.25" customWidth="1"/>
    <col min="6" max="6" width="38.75" customWidth="1"/>
    <col min="7" max="7" width="11.625" bestFit="1" customWidth="1"/>
  </cols>
  <sheetData>
    <row r="1" spans="1:7" ht="76.5" customHeight="1">
      <c r="A1" s="150" t="str">
        <f>'104年總表'!A1</f>
        <v>臺南市新化區暨唪口里
「104年度臺南市永康垃圾資源回收(焚化)場營運階段回饋金」保留明細表(基於業務需求，請准予保留)</v>
      </c>
      <c r="B1" s="150"/>
      <c r="C1" s="150"/>
      <c r="D1" s="150"/>
      <c r="E1" s="150"/>
      <c r="F1" s="150"/>
      <c r="G1" s="150"/>
    </row>
    <row r="2" spans="1:7" ht="17.25" thickBot="1">
      <c r="A2" t="str">
        <f>'104年總表'!A2</f>
        <v>製表日期：105年12月29日</v>
      </c>
    </row>
    <row r="3" spans="1:7" ht="17.25" thickTop="1">
      <c r="A3" s="144" t="s">
        <v>15</v>
      </c>
      <c r="B3" s="152" t="s">
        <v>16</v>
      </c>
      <c r="C3" s="153"/>
      <c r="D3" s="153"/>
      <c r="E3" s="153"/>
      <c r="F3" s="153"/>
      <c r="G3" s="154"/>
    </row>
    <row r="4" spans="1:7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38" t="s">
        <v>21</v>
      </c>
      <c r="G4" s="22" t="s">
        <v>22</v>
      </c>
    </row>
    <row r="5" spans="1:7" ht="57">
      <c r="A5" s="148" t="s">
        <v>33</v>
      </c>
      <c r="B5" s="39" t="s">
        <v>131</v>
      </c>
      <c r="C5" s="25">
        <v>50000</v>
      </c>
      <c r="D5" s="25">
        <v>50000</v>
      </c>
      <c r="E5" s="26">
        <f t="shared" ref="E5:E16" si="0">D5/C5</f>
        <v>1</v>
      </c>
      <c r="F5" s="40" t="s">
        <v>203</v>
      </c>
      <c r="G5" s="158">
        <f>C5-D5</f>
        <v>0</v>
      </c>
    </row>
    <row r="6" spans="1:7" ht="33">
      <c r="A6" s="149"/>
      <c r="B6" s="39" t="s">
        <v>132</v>
      </c>
      <c r="C6" s="25">
        <v>50000</v>
      </c>
      <c r="D6" s="25"/>
      <c r="E6" s="26">
        <f t="shared" si="0"/>
        <v>0</v>
      </c>
      <c r="F6" s="101" t="s">
        <v>198</v>
      </c>
      <c r="G6" s="158">
        <f t="shared" ref="G6:G16" si="1">C6-D6</f>
        <v>50000</v>
      </c>
    </row>
    <row r="7" spans="1:7" ht="185.25">
      <c r="A7" s="149"/>
      <c r="B7" s="39" t="s">
        <v>133</v>
      </c>
      <c r="C7" s="25">
        <v>68000</v>
      </c>
      <c r="D7" s="25">
        <v>68000</v>
      </c>
      <c r="E7" s="26">
        <f t="shared" si="0"/>
        <v>1</v>
      </c>
      <c r="F7" s="102" t="s">
        <v>192</v>
      </c>
      <c r="G7" s="158">
        <f t="shared" si="1"/>
        <v>0</v>
      </c>
    </row>
    <row r="8" spans="1:7" ht="71.25">
      <c r="A8" s="149"/>
      <c r="B8" s="39" t="s">
        <v>134</v>
      </c>
      <c r="C8" s="25">
        <v>230000</v>
      </c>
      <c r="D8" s="100">
        <v>230000</v>
      </c>
      <c r="E8" s="26">
        <f t="shared" si="0"/>
        <v>1</v>
      </c>
      <c r="F8" s="104" t="s">
        <v>202</v>
      </c>
      <c r="G8" s="158">
        <f t="shared" si="1"/>
        <v>0</v>
      </c>
    </row>
    <row r="9" spans="1:7" ht="33">
      <c r="A9" s="149"/>
      <c r="B9" s="39" t="s">
        <v>135</v>
      </c>
      <c r="C9" s="25">
        <v>98000</v>
      </c>
      <c r="D9" s="103">
        <v>98000</v>
      </c>
      <c r="E9" s="26">
        <f t="shared" si="0"/>
        <v>1</v>
      </c>
      <c r="F9" s="102" t="s">
        <v>161</v>
      </c>
      <c r="G9" s="158">
        <f t="shared" si="1"/>
        <v>0</v>
      </c>
    </row>
    <row r="10" spans="1:7" ht="71.25">
      <c r="A10" s="149"/>
      <c r="B10" s="39" t="s">
        <v>136</v>
      </c>
      <c r="C10" s="25">
        <v>120000</v>
      </c>
      <c r="D10" s="25">
        <v>120000</v>
      </c>
      <c r="E10" s="26">
        <f t="shared" si="0"/>
        <v>1</v>
      </c>
      <c r="F10" s="40" t="s">
        <v>164</v>
      </c>
      <c r="G10" s="158">
        <f t="shared" si="1"/>
        <v>0</v>
      </c>
    </row>
    <row r="11" spans="1:7" ht="33">
      <c r="A11" s="149"/>
      <c r="B11" s="39" t="s">
        <v>137</v>
      </c>
      <c r="C11" s="25">
        <v>98000</v>
      </c>
      <c r="D11" s="25">
        <v>98000</v>
      </c>
      <c r="E11" s="26">
        <f t="shared" si="0"/>
        <v>1</v>
      </c>
      <c r="F11" s="40" t="s">
        <v>170</v>
      </c>
      <c r="G11" s="158">
        <f t="shared" si="1"/>
        <v>0</v>
      </c>
    </row>
    <row r="12" spans="1:7" ht="42.75">
      <c r="A12" s="149"/>
      <c r="B12" s="92" t="s">
        <v>138</v>
      </c>
      <c r="C12" s="93">
        <v>30000</v>
      </c>
      <c r="D12" s="93">
        <v>30000</v>
      </c>
      <c r="E12" s="94">
        <f t="shared" si="0"/>
        <v>1</v>
      </c>
      <c r="F12" s="95" t="s">
        <v>165</v>
      </c>
      <c r="G12" s="158">
        <f t="shared" si="1"/>
        <v>0</v>
      </c>
    </row>
    <row r="13" spans="1:7" ht="49.5">
      <c r="A13" s="149"/>
      <c r="B13" s="92" t="s">
        <v>139</v>
      </c>
      <c r="C13" s="93">
        <v>98000</v>
      </c>
      <c r="D13" s="93">
        <v>98000</v>
      </c>
      <c r="E13" s="94">
        <f t="shared" si="0"/>
        <v>1</v>
      </c>
      <c r="F13" s="95" t="s">
        <v>166</v>
      </c>
      <c r="G13" s="158">
        <f t="shared" si="1"/>
        <v>0</v>
      </c>
    </row>
    <row r="14" spans="1:7" ht="33">
      <c r="A14" s="149"/>
      <c r="B14" s="92" t="s">
        <v>140</v>
      </c>
      <c r="C14" s="93">
        <v>98000</v>
      </c>
      <c r="D14" s="93">
        <v>96000</v>
      </c>
      <c r="E14" s="94">
        <f t="shared" si="0"/>
        <v>0.97959183673469385</v>
      </c>
      <c r="F14" s="95" t="s">
        <v>190</v>
      </c>
      <c r="G14" s="158">
        <f t="shared" si="1"/>
        <v>2000</v>
      </c>
    </row>
    <row r="15" spans="1:7" ht="42.75">
      <c r="A15" s="151"/>
      <c r="B15" s="92" t="s">
        <v>141</v>
      </c>
      <c r="C15" s="93">
        <v>60000</v>
      </c>
      <c r="D15" s="93">
        <v>60000</v>
      </c>
      <c r="E15" s="94">
        <f t="shared" si="0"/>
        <v>1</v>
      </c>
      <c r="F15" s="95" t="s">
        <v>191</v>
      </c>
      <c r="G15" s="158">
        <f t="shared" si="1"/>
        <v>0</v>
      </c>
    </row>
    <row r="16" spans="1:7" ht="17.25" thickBot="1">
      <c r="A16" s="27"/>
      <c r="B16" s="28" t="s">
        <v>25</v>
      </c>
      <c r="C16" s="29">
        <f>SUM(C5:C15)</f>
        <v>1000000</v>
      </c>
      <c r="D16" s="29">
        <f>SUM(D5:D15)</f>
        <v>948000</v>
      </c>
      <c r="E16" s="30">
        <f t="shared" si="0"/>
        <v>0.94799999999999995</v>
      </c>
      <c r="F16" s="41"/>
      <c r="G16" s="158">
        <f t="shared" si="1"/>
        <v>52000</v>
      </c>
    </row>
    <row r="17" ht="17.25" thickTop="1"/>
  </sheetData>
  <mergeCells count="4">
    <mergeCell ref="A1:G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1" sqref="F11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4.75" customWidth="1"/>
    <col min="5" max="5" width="13" customWidth="1"/>
    <col min="6" max="6" width="38.75" customWidth="1"/>
    <col min="7" max="7" width="11.625" bestFit="1" customWidth="1"/>
  </cols>
  <sheetData>
    <row r="1" spans="1:7" ht="75" customHeight="1">
      <c r="A1" s="150" t="str">
        <f>'104年總表'!A1</f>
        <v>臺南市新化區暨唪口里
「104年度臺南市永康垃圾資源回收(焚化)場營運階段回饋金」保留明細表(基於業務需求，請准予保留)</v>
      </c>
      <c r="B1" s="150"/>
      <c r="C1" s="150"/>
      <c r="D1" s="150"/>
      <c r="E1" s="150"/>
      <c r="F1" s="150"/>
      <c r="G1" s="150"/>
    </row>
    <row r="2" spans="1:7" ht="17.25" thickBot="1">
      <c r="A2" t="str">
        <f>'104年總表'!A2</f>
        <v>製表日期：105年12月29日</v>
      </c>
    </row>
    <row r="3" spans="1:7" ht="17.25" thickTop="1">
      <c r="A3" s="144" t="s">
        <v>15</v>
      </c>
      <c r="B3" s="146" t="s">
        <v>16</v>
      </c>
      <c r="C3" s="146"/>
      <c r="D3" s="146"/>
      <c r="E3" s="146"/>
      <c r="F3" s="155"/>
      <c r="G3" s="45"/>
    </row>
    <row r="4" spans="1:7">
      <c r="A4" s="145"/>
      <c r="B4" s="19" t="s">
        <v>17</v>
      </c>
      <c r="C4" s="20" t="s">
        <v>18</v>
      </c>
      <c r="D4" s="20" t="s">
        <v>19</v>
      </c>
      <c r="E4" s="21" t="s">
        <v>20</v>
      </c>
      <c r="F4" s="19" t="s">
        <v>21</v>
      </c>
      <c r="G4" s="22" t="s">
        <v>22</v>
      </c>
    </row>
    <row r="5" spans="1:7" ht="85.5">
      <c r="A5" s="148" t="s">
        <v>36</v>
      </c>
      <c r="B5" s="39" t="s">
        <v>150</v>
      </c>
      <c r="C5" s="25">
        <v>520000</v>
      </c>
      <c r="D5" s="25">
        <v>436263</v>
      </c>
      <c r="E5" s="26">
        <f t="shared" ref="E5:E14" si="0">D5/C5</f>
        <v>0.83896730769230765</v>
      </c>
      <c r="F5" s="101" t="s">
        <v>193</v>
      </c>
      <c r="G5" s="158">
        <f>C5-D5</f>
        <v>83737</v>
      </c>
    </row>
    <row r="6" spans="1:7" ht="33">
      <c r="A6" s="149"/>
      <c r="B6" s="39" t="s">
        <v>151</v>
      </c>
      <c r="C6" s="25">
        <v>30000</v>
      </c>
      <c r="D6" s="25">
        <v>30000</v>
      </c>
      <c r="E6" s="26">
        <f t="shared" si="0"/>
        <v>1</v>
      </c>
      <c r="F6" s="24" t="s">
        <v>204</v>
      </c>
      <c r="G6" s="158">
        <f t="shared" ref="G6:G14" si="1">C6-D6</f>
        <v>0</v>
      </c>
    </row>
    <row r="7" spans="1:7" ht="33">
      <c r="A7" s="149"/>
      <c r="B7" s="39" t="s">
        <v>152</v>
      </c>
      <c r="C7" s="25">
        <v>50000</v>
      </c>
      <c r="D7" s="25"/>
      <c r="E7" s="26">
        <f t="shared" si="0"/>
        <v>0</v>
      </c>
      <c r="F7" s="24"/>
      <c r="G7" s="158">
        <f t="shared" si="1"/>
        <v>50000</v>
      </c>
    </row>
    <row r="8" spans="1:7" ht="33">
      <c r="A8" s="149"/>
      <c r="B8" s="39" t="s">
        <v>153</v>
      </c>
      <c r="C8" s="25">
        <v>80000</v>
      </c>
      <c r="D8" s="25">
        <v>80000</v>
      </c>
      <c r="E8" s="26">
        <f t="shared" si="0"/>
        <v>1</v>
      </c>
      <c r="F8" s="24" t="s">
        <v>206</v>
      </c>
      <c r="G8" s="158">
        <f t="shared" si="1"/>
        <v>0</v>
      </c>
    </row>
    <row r="9" spans="1:7" ht="57">
      <c r="A9" s="149"/>
      <c r="B9" s="39" t="s">
        <v>154</v>
      </c>
      <c r="C9" s="25">
        <v>100000</v>
      </c>
      <c r="D9" s="103">
        <v>100000</v>
      </c>
      <c r="E9" s="26">
        <f t="shared" si="0"/>
        <v>1</v>
      </c>
      <c r="F9" s="102" t="s">
        <v>194</v>
      </c>
      <c r="G9" s="158">
        <f t="shared" si="1"/>
        <v>0</v>
      </c>
    </row>
    <row r="10" spans="1:7" ht="33">
      <c r="A10" s="149"/>
      <c r="B10" s="39" t="s">
        <v>155</v>
      </c>
      <c r="C10" s="25">
        <v>30000</v>
      </c>
      <c r="D10" s="103">
        <v>30000</v>
      </c>
      <c r="E10" s="26">
        <f t="shared" si="0"/>
        <v>1</v>
      </c>
      <c r="F10" s="24" t="s">
        <v>205</v>
      </c>
      <c r="G10" s="158">
        <f t="shared" si="1"/>
        <v>0</v>
      </c>
    </row>
    <row r="11" spans="1:7" ht="33">
      <c r="A11" s="46"/>
      <c r="B11" s="39" t="s">
        <v>156</v>
      </c>
      <c r="C11" s="25">
        <v>70000</v>
      </c>
      <c r="D11" s="103"/>
      <c r="E11" s="26">
        <f t="shared" si="0"/>
        <v>0</v>
      </c>
      <c r="F11" s="101"/>
      <c r="G11" s="158">
        <f t="shared" si="1"/>
        <v>70000</v>
      </c>
    </row>
    <row r="12" spans="1:7" ht="28.5">
      <c r="A12" s="91"/>
      <c r="B12" s="92" t="s">
        <v>157</v>
      </c>
      <c r="C12" s="93">
        <v>90000</v>
      </c>
      <c r="D12" s="106">
        <v>81364</v>
      </c>
      <c r="E12" s="94">
        <f t="shared" si="0"/>
        <v>0.90404444444444443</v>
      </c>
      <c r="F12" s="105" t="s">
        <v>207</v>
      </c>
      <c r="G12" s="158">
        <f t="shared" si="1"/>
        <v>8636</v>
      </c>
    </row>
    <row r="13" spans="1:7">
      <c r="A13" s="91"/>
      <c r="B13" s="92" t="s">
        <v>158</v>
      </c>
      <c r="C13" s="93">
        <v>30000</v>
      </c>
      <c r="D13" s="93"/>
      <c r="E13" s="94">
        <f t="shared" si="0"/>
        <v>0</v>
      </c>
      <c r="F13" s="99"/>
      <c r="G13" s="158">
        <f t="shared" si="1"/>
        <v>30000</v>
      </c>
    </row>
    <row r="14" spans="1:7" ht="17.25" thickBot="1">
      <c r="A14" s="27"/>
      <c r="B14" s="28" t="s">
        <v>25</v>
      </c>
      <c r="C14" s="29">
        <f>SUM(C5:C13)</f>
        <v>1000000</v>
      </c>
      <c r="D14" s="29">
        <f>SUM(D5:D13)</f>
        <v>757627</v>
      </c>
      <c r="E14" s="30">
        <f t="shared" si="0"/>
        <v>0.75762700000000005</v>
      </c>
      <c r="F14" s="28"/>
      <c r="G14" s="158">
        <f t="shared" si="1"/>
        <v>242373</v>
      </c>
    </row>
    <row r="15" spans="1:7" ht="17.25" thickTop="1"/>
  </sheetData>
  <mergeCells count="4">
    <mergeCell ref="A1:G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提案單</vt:lpstr>
      <vt:lpstr>104年總表</vt:lpstr>
      <vt:lpstr>104新化水電</vt:lpstr>
      <vt:lpstr>104崙頂</vt:lpstr>
      <vt:lpstr>104全興</vt:lpstr>
      <vt:lpstr>104唪口</vt:lpstr>
      <vt:lpstr>104唪口水電</vt:lpstr>
      <vt:lpstr>104北勢</vt:lpstr>
      <vt:lpstr>104協興</vt:lpstr>
      <vt:lpstr>104豐榮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2016-12-29T06:38:33Z</cp:lastPrinted>
  <dcterms:created xsi:type="dcterms:W3CDTF">2015-12-02T01:38:50Z</dcterms:created>
  <dcterms:modified xsi:type="dcterms:W3CDTF">2016-12-29T06:46:17Z</dcterms:modified>
</cp:coreProperties>
</file>