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D:\BackupWin10\Desktop\回饋金\歷年執行情形表及繳回(每月中函環保局)\110\"/>
    </mc:Choice>
  </mc:AlternateContent>
  <xr:revisionPtr revIDLastSave="0" documentId="13_ncr:1_{E7611187-3AE4-4B7B-96FA-B182CEEBE837}" xr6:coauthVersionLast="47" xr6:coauthVersionMax="47" xr10:uidLastSave="{00000000-0000-0000-0000-000000000000}"/>
  <bookViews>
    <workbookView xWindow="-120" yWindow="-120" windowWidth="29040" windowHeight="15840" xr2:uid="{00000000-000D-0000-FFFF-FFFF00000000}"/>
  </bookViews>
  <sheets>
    <sheet name="110年總表" sheetId="1" r:id="rId1"/>
    <sheet name="110新化水電" sheetId="2" r:id="rId2"/>
    <sheet name="行政作業費" sheetId="10" r:id="rId3"/>
    <sheet name="110崙頂" sheetId="6" r:id="rId4"/>
    <sheet name="110全興" sheetId="7" r:id="rId5"/>
    <sheet name="110唪口" sheetId="4" r:id="rId6"/>
    <sheet name="110唪口水電" sheetId="3" r:id="rId7"/>
    <sheet name="110北勢" sheetId="5" r:id="rId8"/>
    <sheet name="110協興" sheetId="8" r:id="rId9"/>
    <sheet name="110豐榮" sheetId="9" r:id="rId10"/>
  </sheets>
  <calcPr calcId="181029"/>
</workbook>
</file>

<file path=xl/calcChain.xml><?xml version="1.0" encoding="utf-8"?>
<calcChain xmlns="http://schemas.openxmlformats.org/spreadsheetml/2006/main">
  <c r="G8" i="3" l="1"/>
  <c r="D10" i="3" l="1"/>
  <c r="D11" i="1" l="1"/>
  <c r="C10" i="3"/>
  <c r="E9" i="3"/>
  <c r="E8" i="3"/>
  <c r="E10" i="3"/>
  <c r="G7" i="3"/>
  <c r="D15" i="5" l="1"/>
  <c r="D14" i="8"/>
  <c r="E7" i="3"/>
  <c r="D13" i="1" l="1"/>
  <c r="G7" i="2" l="1"/>
  <c r="G8" i="2"/>
  <c r="G9" i="2"/>
  <c r="G10" i="2"/>
  <c r="G11" i="2"/>
  <c r="G12" i="2"/>
  <c r="E7" i="2"/>
  <c r="E8" i="2"/>
  <c r="E9" i="2"/>
  <c r="E10" i="2"/>
  <c r="E11" i="2"/>
  <c r="E12" i="2"/>
  <c r="D13" i="2"/>
  <c r="C13" i="2"/>
  <c r="G13" i="2" l="1"/>
  <c r="E6" i="10"/>
  <c r="A1" i="6" l="1"/>
  <c r="G6" i="3"/>
  <c r="G5" i="3"/>
  <c r="D13" i="4"/>
  <c r="D15" i="1" l="1"/>
  <c r="D16" i="9"/>
  <c r="A1" i="10"/>
  <c r="C13" i="4" l="1"/>
  <c r="E12" i="4"/>
  <c r="G12" i="4"/>
  <c r="E11" i="4"/>
  <c r="G11" i="4"/>
  <c r="C16" i="9"/>
  <c r="E15" i="9"/>
  <c r="G15" i="9"/>
  <c r="A2" i="6"/>
  <c r="A2" i="10"/>
  <c r="E6" i="7" l="1"/>
  <c r="E7" i="7"/>
  <c r="E14" i="9"/>
  <c r="G14" i="9"/>
  <c r="G6" i="7"/>
  <c r="C14" i="7"/>
  <c r="D16" i="1" l="1"/>
  <c r="E6" i="3"/>
  <c r="D8" i="10"/>
  <c r="E14" i="1" s="1"/>
  <c r="C8" i="10"/>
  <c r="B14" i="1" s="1"/>
  <c r="C14" i="1" s="1"/>
  <c r="G6" i="10"/>
  <c r="G5" i="10"/>
  <c r="E5" i="10"/>
  <c r="E8" i="10" l="1"/>
  <c r="F14" i="1"/>
  <c r="B15" i="1"/>
  <c r="C15" i="1" s="1"/>
  <c r="G14" i="1"/>
  <c r="E15" i="1"/>
  <c r="G8" i="10"/>
  <c r="G15" i="1" l="1"/>
  <c r="F15" i="1"/>
  <c r="C14" i="8"/>
  <c r="C15" i="5"/>
  <c r="E14" i="5"/>
  <c r="G14" i="5"/>
  <c r="E12" i="7"/>
  <c r="G12" i="7"/>
  <c r="A1" i="3" l="1"/>
  <c r="D14" i="7"/>
  <c r="D14" i="6"/>
  <c r="G7" i="8"/>
  <c r="E7" i="8"/>
  <c r="B12" i="1"/>
  <c r="C14" i="6"/>
  <c r="G10" i="3" l="1"/>
  <c r="A1" i="2"/>
  <c r="A1" i="8"/>
  <c r="A1" i="5"/>
  <c r="G5" i="2"/>
  <c r="E10" i="4" l="1"/>
  <c r="E6" i="4"/>
  <c r="E7" i="4"/>
  <c r="E8" i="4"/>
  <c r="E9" i="4"/>
  <c r="G10" i="4"/>
  <c r="G6" i="4"/>
  <c r="G7" i="4"/>
  <c r="G8" i="4"/>
  <c r="G9" i="4"/>
  <c r="E5" i="1" l="1"/>
  <c r="G13" i="6"/>
  <c r="G6" i="6"/>
  <c r="G7" i="6"/>
  <c r="G8" i="6"/>
  <c r="G9" i="6"/>
  <c r="G10" i="6"/>
  <c r="G11" i="6"/>
  <c r="G12" i="6"/>
  <c r="E10" i="1"/>
  <c r="B10" i="1"/>
  <c r="G12" i="9"/>
  <c r="E12" i="9"/>
  <c r="G11" i="9"/>
  <c r="E11" i="9"/>
  <c r="G10" i="9"/>
  <c r="E10" i="9"/>
  <c r="G9" i="9"/>
  <c r="E9" i="9"/>
  <c r="G8" i="9"/>
  <c r="E8" i="9"/>
  <c r="G7" i="9"/>
  <c r="E7" i="9"/>
  <c r="G6" i="9"/>
  <c r="E6" i="9"/>
  <c r="G13" i="9"/>
  <c r="E13" i="9"/>
  <c r="G5" i="9"/>
  <c r="E5" i="9"/>
  <c r="B9" i="1"/>
  <c r="G13" i="8"/>
  <c r="E13" i="8"/>
  <c r="G12" i="8"/>
  <c r="E12" i="8"/>
  <c r="G11" i="8"/>
  <c r="E11" i="8"/>
  <c r="G10" i="8"/>
  <c r="E10" i="8"/>
  <c r="G9" i="8"/>
  <c r="E9" i="8"/>
  <c r="G8" i="8"/>
  <c r="E8" i="8"/>
  <c r="G6" i="8"/>
  <c r="E6" i="8"/>
  <c r="G5" i="8"/>
  <c r="E5" i="8"/>
  <c r="E8" i="1"/>
  <c r="G13" i="5"/>
  <c r="E13" i="5"/>
  <c r="G12" i="5"/>
  <c r="E12" i="5"/>
  <c r="G11" i="5"/>
  <c r="E11" i="5"/>
  <c r="G10" i="5"/>
  <c r="E10" i="5"/>
  <c r="G9" i="5"/>
  <c r="E9" i="5"/>
  <c r="G8" i="5"/>
  <c r="E8" i="5"/>
  <c r="G7" i="5"/>
  <c r="E7" i="5"/>
  <c r="G6" i="5"/>
  <c r="E6" i="5"/>
  <c r="G5" i="5"/>
  <c r="E5" i="5"/>
  <c r="E7" i="1"/>
  <c r="G5" i="4"/>
  <c r="E5" i="4"/>
  <c r="E6" i="1"/>
  <c r="E14" i="7"/>
  <c r="G11" i="7"/>
  <c r="E11" i="7"/>
  <c r="G10" i="7"/>
  <c r="E10" i="7"/>
  <c r="G9" i="7"/>
  <c r="E9" i="7"/>
  <c r="G8" i="7"/>
  <c r="E8" i="7"/>
  <c r="G7" i="7"/>
  <c r="G13" i="7"/>
  <c r="E13" i="7"/>
  <c r="G5" i="7"/>
  <c r="E5" i="7"/>
  <c r="B5" i="1"/>
  <c r="E14" i="6"/>
  <c r="E12" i="6"/>
  <c r="E11" i="6"/>
  <c r="E10" i="6"/>
  <c r="E9" i="6"/>
  <c r="E8" i="6"/>
  <c r="E7" i="6"/>
  <c r="E6" i="6"/>
  <c r="E13" i="6"/>
  <c r="G5" i="6"/>
  <c r="E5" i="6"/>
  <c r="G14" i="6" l="1"/>
  <c r="E16" i="9"/>
  <c r="E14" i="8"/>
  <c r="G15" i="5"/>
  <c r="B8" i="1"/>
  <c r="G13" i="4"/>
  <c r="E13" i="4"/>
  <c r="B7" i="1"/>
  <c r="B6" i="1"/>
  <c r="G14" i="7"/>
  <c r="E9" i="1"/>
  <c r="G16" i="9"/>
  <c r="G14" i="8"/>
  <c r="E15" i="5"/>
  <c r="E12" i="1" l="1"/>
  <c r="E13" i="1" s="1"/>
  <c r="B13" i="1"/>
  <c r="C12" i="1"/>
  <c r="C10" i="1"/>
  <c r="G10" i="1" s="1"/>
  <c r="B4" i="1"/>
  <c r="C4" i="1" s="1"/>
  <c r="C6" i="1"/>
  <c r="G6" i="1" s="1"/>
  <c r="C5" i="1"/>
  <c r="G5" i="1" s="1"/>
  <c r="C8" i="1"/>
  <c r="G8" i="1" s="1"/>
  <c r="E5" i="3"/>
  <c r="E5" i="2"/>
  <c r="A2" i="9"/>
  <c r="A2" i="8"/>
  <c r="A2" i="7"/>
  <c r="A2" i="5"/>
  <c r="A2" i="4"/>
  <c r="A2" i="3"/>
  <c r="A2" i="2"/>
  <c r="A1" i="9"/>
  <c r="A1" i="7"/>
  <c r="A1" i="4"/>
  <c r="C13" i="1" l="1"/>
  <c r="G13" i="1" s="1"/>
  <c r="G12" i="1"/>
  <c r="E13" i="2"/>
  <c r="E4" i="1"/>
  <c r="G4" i="1" s="1"/>
  <c r="C9" i="1"/>
  <c r="G9" i="1" s="1"/>
  <c r="F8" i="1"/>
  <c r="C7" i="1"/>
  <c r="G7" i="1" s="1"/>
  <c r="F6" i="1"/>
  <c r="F10" i="1"/>
  <c r="F5" i="1"/>
  <c r="F12" i="1"/>
  <c r="F13" i="1" l="1"/>
  <c r="F4" i="1"/>
  <c r="E11" i="1"/>
  <c r="E16" i="1" s="1"/>
  <c r="F7" i="1"/>
  <c r="F9" i="1"/>
  <c r="B11" i="1"/>
  <c r="C11" i="1" l="1"/>
  <c r="G11" i="1" s="1"/>
  <c r="G16" i="1" s="1"/>
  <c r="B16" i="1"/>
  <c r="C16" i="1" s="1"/>
  <c r="F11" i="1" l="1"/>
  <c r="F16" i="1"/>
</calcChain>
</file>

<file path=xl/sharedStrings.xml><?xml version="1.0" encoding="utf-8"?>
<sst xmlns="http://schemas.openxmlformats.org/spreadsheetml/2006/main" count="263" uniqueCount="196">
  <si>
    <t>里       別</t>
  </si>
  <si>
    <t>計畫金額</t>
  </si>
  <si>
    <t>累計支用金額</t>
  </si>
  <si>
    <t>經費執行率</t>
  </si>
  <si>
    <t>備註</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</si>
  <si>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</si>
  <si>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</si>
  <si>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</si>
  <si>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</si>
  <si>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</si>
  <si>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</si>
  <si>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</si>
  <si>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</si>
  <si>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</si>
  <si>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</si>
  <si>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</si>
  <si>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</si>
  <si>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</si>
  <si>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</si>
  <si>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</si>
  <si>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</si>
  <si>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</si>
  <si>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</si>
  <si>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</si>
  <si>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</si>
  <si>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</si>
  <si>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</si>
  <si>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</si>
  <si>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</si>
  <si>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</si>
  <si>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</si>
  <si>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</si>
  <si>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</si>
  <si>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</si>
  <si>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</si>
  <si>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</si>
  <si>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</si>
  <si>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</si>
  <si>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</si>
  <si>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</si>
  <si>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</si>
  <si>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</si>
  <si>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</si>
  <si>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</si>
  <si>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</si>
  <si>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</si>
  <si>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全興環保義工隊環保教育宣導暨觀摩活動</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</si>
  <si>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</si>
  <si>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</si>
  <si>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</si>
  <si>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</si>
  <si>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</si>
  <si>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</si>
  <si>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</si>
  <si>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</si>
  <si>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</si>
  <si>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</si>
  <si>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</si>
  <si>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</si>
  <si>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</si>
  <si>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</si>
  <si>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</si>
  <si>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</si>
  <si>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</si>
  <si>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</si>
  <si>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</si>
  <si>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</si>
  <si>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</si>
  <si>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</si>
  <si>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</si>
  <si>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</si>
  <si>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</si>
  <si>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</si>
  <si>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</si>
  <si>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</si>
  <si>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</si>
  <si>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</si>
  <si>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</si>
  <si>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</si>
  <si>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</si>
  <si>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</si>
  <si>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</si>
  <si>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</si>
  <si>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</si>
  <si>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</si>
  <si>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</si>
  <si>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北勢里辦理環境造景、清潔綠美化(購置所需物品及僱工)</t>
  </si>
  <si>
    <t>北勢社區巡守隊辦理環保教育宣導暨觀摩活動</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</si>
  <si>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</si>
  <si>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</si>
  <si>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</si>
  <si>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</si>
  <si>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協興里辦理節慶(春節、母親節、父親節、中秋節、重陽節…等)結合環保教育宣導</t>
    <phoneticPr fontId="1" type="noConversion"/>
  </si>
  <si>
    <t>雇工進行環境整頓及綠化美化</t>
    <phoneticPr fontId="1" type="noConversion"/>
  </si>
  <si>
    <t>北勢里辦理全里環保教育宣導暨里民聯誼活動</t>
    <phoneticPr fontId="1" type="noConversion"/>
  </si>
  <si>
    <t>補助豐榮社區發展協會環保志工隊購置制服</t>
  </si>
  <si>
    <t>補助豐榮里民健康、文康、體育、藝文及宗教活動</t>
    <phoneticPr fontId="1" type="noConversion"/>
  </si>
  <si>
    <t>全興社區長壽會辦理全里長者環保教育宣導暨觀摩活動</t>
    <phoneticPr fontId="1" type="noConversion"/>
  </si>
  <si>
    <t>北勢里活動中心與里內公共設施，設備添購及維修</t>
    <phoneticPr fontId="1" type="noConversion"/>
  </si>
  <si>
    <t>豐榮里轄內監視器整修費</t>
    <phoneticPr fontId="1" type="noConversion"/>
  </si>
  <si>
    <t>唪口里辦理全里環保教育宣導暨里民聯誼活動</t>
    <phoneticPr fontId="1" type="noConversion"/>
  </si>
  <si>
    <t>唪口里環境清潔綠美化(購置所需物品及僱工)</t>
    <phoneticPr fontId="1" type="noConversion"/>
  </si>
  <si>
    <t>剩餘款</t>
  </si>
  <si>
    <t>剩餘款</t>
    <phoneticPr fontId="1" type="noConversion"/>
  </si>
  <si>
    <t xml:space="preserve">                                                                                                                   </t>
    <phoneticPr fontId="1" type="noConversion"/>
  </si>
  <si>
    <t>全興社區巡守隊辦理環保教育宣導暨觀摩活動，以及勤務講習訓練</t>
    <phoneticPr fontId="1" type="noConversion"/>
  </si>
  <si>
    <t>補助豐榮社區發展協會環保義工隊辦理環保教育觀摩活動</t>
    <phoneticPr fontId="1" type="noConversion"/>
  </si>
  <si>
    <t>1.110/08/05支崙頂社區發展協會110年4月17-18日辦理媽媽教室環保教育觀摩台東海濱公園、環境教育中心、卑南遺址公園、鹿野高台等等活動車資及便餐、保險費用$30000</t>
    <phoneticPr fontId="1" type="noConversion"/>
  </si>
  <si>
    <t>1.110/12/08支崙頂社區發展協會110年11月21日辦理環保教育觀摩南投竹山紫南宮、集集火車站、農委會特有生物研究中心等車資(3*13000元)及便餐(12桌*2餐)費用$99600</t>
    <phoneticPr fontId="1" type="noConversion"/>
  </si>
  <si>
    <t>110/12/13支崙頂里110年12月6-7日辦理全里環保義工隊環保教育觀摩屏東車城福安宮、大鵬灣、墾丁國家公園及東港興和社區等活動車資住宿及便餐、保險費用$99600</t>
    <phoneticPr fontId="1" type="noConversion"/>
  </si>
  <si>
    <t>110/12/27支全興社區發展協會110年12月10日辦理長壽會長者環保教育觀摩雲林縣湖山水庫教育園區及日月潭頭社$70000</t>
    <phoneticPr fontId="1" type="noConversion"/>
  </si>
  <si>
    <t>111/01/26支豐榮社區發展協會111年1月13日辦理長者觀摩南科管理局、南投湖山水庫、武岫農場、石馬公園等活動車資、餐費、住宿、保險等費用$80000</t>
    <phoneticPr fontId="1" type="noConversion"/>
  </si>
  <si>
    <t>111/01/12支唪口社區發展協會110年12月25-26日辦理媽媽教室環保教育觀摩新北市雲仙樂園、內洞國家森林遊樂園等活動車資、餐費、保險、船票、紅布條等費用$60000</t>
    <phoneticPr fontId="1" type="noConversion"/>
  </si>
  <si>
    <t>111/04/13豐榮社區發展協會媽媽教室111年3月15-16日辦理環保教育參觀南部科學園區及宜蘭羅東林業文化園區車資、住宿、餐費、保險等</t>
    <phoneticPr fontId="1" type="noConversion"/>
  </si>
  <si>
    <t>111/04/14支110年度唪口里轄區道路路面維護工程$368612</t>
    <phoneticPr fontId="1" type="noConversion"/>
  </si>
  <si>
    <t>1.110/08/05支全興里110年6/7-11及7/5-9雇用沈文志辦理轄區環境整頓及綠美化工資政二健.保險費$15764
2.110/08/19支全興里110年8月2-6及9-13日雇用沈文志辦理轄區環境整頓及綠美化工資-政二健$15317
3.110/08/19支全興里110年8月10-11日雇用林秀貞.黃錦德辦理轄區環境整頓及綠美化工資$6749
4.110/10/19支全興里110年10月11-16日僱用沈文志辦理轄區環境整頓工資.政二健(沈文志)$9190
5.110/12/20支全興里110年11/1-6及12/6-11僱用黃錦德辦理轄區環境整頓工資$19514
6.111/02/17支全興里111年01月10-14及2月7-11日僱用沈文志辦理轄區環境整頓工資.政二健$15317
6.111/04/21支全興里111年3/7-11及4/11-15僱用沈文志辦理轄區環境整頓工資.$15317
7.111/06/24支全興里111年5/9-13及6/6-10僱用沈文志辦理轄區環境整頓工資.政二健(含保險費1500元)$12832</t>
    <phoneticPr fontId="1" type="noConversion"/>
  </si>
  <si>
    <t>110/12/13支全興社區發展協會110年11月12-13日辦理守望相助隊觀摩南科樹谷園區及阿里山來吉部落等車資及餐費、保險、住宿等$99600
2.111/08/17支全興社區發展協會111年7月23-24日辦理守望相助隊觀摩高雄大樹舊鐵橋人工濕地、綠島、野柳地質公園等車資及餐費、保險、住宿等$40400</t>
    <phoneticPr fontId="1" type="noConversion"/>
  </si>
  <si>
    <t>1.110/11/16支豐榮社區發展協會110年11月06日辦理觀摩墾丁國家公園活動車資.早.午.晚餐、門票、保險及茶水費等費用$70000
2.111/08/22支豐榮社區發展協會111年8月6-8日辦理觀摩墾丁國家公園、海洋生物博物館、茂林國家風景區活動車資.早.午.晚餐、門船票、住宿、保險費等費用$90000</t>
    <phoneticPr fontId="1" type="noConversion"/>
  </si>
  <si>
    <t>110/12/23支全興社區發展協會110年11月27-28日辦理觀摩描栗火炎山及竹東水資源等活動車資、住宿、保險、餐費等$55700
2.111/09/21支全興社區發展協會111年9月3-4日辦理觀摩新北關渡宮、關渡自然公園、淡水老街等活動車資、住宿、保險、餐費$14300</t>
    <phoneticPr fontId="1" type="noConversion"/>
  </si>
  <si>
    <t>110/11/19支唪口社區發展協會110年11月06日辦理長壽會環保教育觀摩觸口自然教育中心、梅山公園、太平雲梯等活動車資、餐費、保險等$50000
2.111/09/22支唪口社區發展協會111年9月2-3日辦理長壽會環保教育觀摩觸口自然教育中心、基隆、和平島、碧砂港、苗栗客家文化園區等活動車資、住宿、餐費、船票、保險、門票等$70000</t>
    <phoneticPr fontId="1" type="noConversion"/>
  </si>
  <si>
    <t>111/10/05支協興社區發展111年9月24日辦理長壽會環保教育觀摩豐原、東勢、員林等活動車資、餐費、保險、門票等費$27660</t>
    <phoneticPr fontId="1" type="noConversion"/>
  </si>
  <si>
    <t>1.111/10/26支北勢社區發展協會111年10月15-16日辦理全里觀摩屏東縣六堆客家文化園區及墾丁國家公園等活動車資、住宿、保險及便餐等$98000</t>
    <phoneticPr fontId="1" type="noConversion"/>
  </si>
  <si>
    <t>111/10/05支崙頂社區發展協會111年9月17日辦理勤務研習暨節能減碳環保教育活動宣導便餐12桌、舞台燈光、帆架及桌椅租用等費用$60000</t>
    <phoneticPr fontId="3" type="noConversion"/>
  </si>
  <si>
    <t>1.111/08/19崙頂里111年8月7日辦理父親節表楊活動暨環保教育宣導便餐22桌費用$65300
2.111/09/15支崙頂里111年09月04日辦理中秋節聯歡晚會暨環保教育宣導便餐24桌及舞台音響12000元費$96000
3.111/10/18支崙頂里111年10月02日辦理重陽節聯歡晚會暨環保教育宣導便餐11桌費用$38500</t>
    <phoneticPr fontId="3" type="noConversion"/>
  </si>
  <si>
    <t>111/11/16支崙頂里活動中心增設一對一分離式冷氣機1組$19857</t>
    <phoneticPr fontId="3" type="noConversion"/>
  </si>
  <si>
    <t>1.110/12/23支全興社區發展協會110年12月11日辦理統一社區慶祝冬至節慶聯歡晚會暨愛地球節能減碳資源回收活動蛋糕餐盒625份、布條、搭蓬及雜支等$50000
2.111/09/21支全興社區發展協會111年09月02日辦理中秋節聯歡晚會暨愛地球節能減碳資源回收活動蛋糕餐盒、布條、搭棚、音響等費用$10000
3.111/10/05支全興社區發展協會111年09月17日辦理中秋節聯歡晚會暨愛地球節能減碳資源回收活動蛋糕餐盒、布條、搭棚、音響等費用$60000</t>
    <phoneticPr fontId="1" type="noConversion"/>
  </si>
  <si>
    <t>111/11/03支唪口社區發展協會111年10月22-23日辦理環保教育觀摩台東池上、關山、卑南遺址、小野柳、布農部落、太麻里等等活動車資、住宿、餐費、門票、保險等$80000</t>
    <phoneticPr fontId="1" type="noConversion"/>
  </si>
  <si>
    <t>111/11/16支北勢社區發展協會111年11月5-6日辦理媽媽教室觀摩台東卑南文化公園、關山親水公園等活動住宿、餐費、保險費用$97000</t>
    <phoneticPr fontId="1" type="noConversion"/>
  </si>
  <si>
    <t>1.111/02/21支110年度崙頂里鋪設道路柏油及排水溝整修、維護及疏濬工程款$333020
2.111/12/07支111年度崙頂里鋪設道路柏油及排水溝整修、維護及疏濬工程費(合力營造有限公司)$16980</t>
  </si>
  <si>
    <t>111/12/22支全興社區發展協會111年11月19-20日辦理媽媽教室觀摩十分車站、瀑布、金瓜石社區及黃金博物館等車資、住宿、午晚餐、保險等費用$700000</t>
    <phoneticPr fontId="1" type="noConversion"/>
  </si>
  <si>
    <t>1.111/12/15支豐榮里辦公處111年12月10日辦理冬至聯聯歡餐會暨環保教育宣導便餐28桌、帆布架、舞台及演出費等106007</t>
    <phoneticPr fontId="1" type="noConversion"/>
  </si>
  <si>
    <t>1.110/12/01支唪口里環保義工110年11月14-15日辦理觀摩羅東自然教育中心、礁溪、龜山島及蘭陽博物館等車資、餐費、住宿、保險等費用$25620
2.111/12/09支唪口里環保義工111年12月4-5日辦理觀摩台北市淡水、士林官邸、台灣科學館等車資、餐費、住宿、保險等費用$74380</t>
  </si>
  <si>
    <t>1.111/12/19支唪口里111年12月17日辦理環保教育宣導暨觀摩大雁澀水森林步道、日月潭活動車資、保險及餐費等$60000</t>
    <phoneticPr fontId="1" type="noConversion"/>
  </si>
  <si>
    <t>1.111/03/02支協興里社區環保義工隊111.2.17辦理環保教育宣導暨觀摩嘉義觸口自然教育中心、竹崎親水公園等活動車資保險等費用$30000
2.111/12/15支協興社區環保義工隊111.12.10辦理環保教育宣導暨觀摩嘉義觸口自然教育中心、台中港區、彰化八卦山等活動車資、餐費、保險等$10000</t>
  </si>
  <si>
    <t>112/02/14支協興里社區111年度監視器故障維修開口契約維修費用(鼎順電腦有限公司)$70000</t>
    <phoneticPr fontId="1" type="noConversion"/>
  </si>
  <si>
    <t>1.111/04/21支崙頂里社區監視器故障維修開口契約維修$67821
2.112/02/17支111年度崙頂里社區監視器故障維修開口契約維修費用(鼎順電腦有限公司)$2179</t>
    <phoneticPr fontId="1" type="noConversion"/>
  </si>
  <si>
    <t>1.112/03/07支北勢里排水溝整修維護工程費用材試11215.空污670$172261</t>
    <phoneticPr fontId="1" type="noConversion"/>
  </si>
  <si>
    <t>1.112/03/13支北勢社區發展協會環保義工隊112年3月4-5日辦理新竹寶山水庫、苗栗銅鑼客家文化園區等活動車資、住宿、便餐、保險等$97000</t>
    <phoneticPr fontId="1" type="noConversion"/>
  </si>
  <si>
    <t>1.111/09/07支豐榮里111年8月20日辦理健行活動暨兒少保護防治及節能減碳教育宣導活動體服裝600件等費用$3780
2.112/01/18支豐榮里配合保生大帝廟辦理七朝祈安清醮大典暨環保教育宣導燈籠、帆布架設、搭建牌樓、塑膠掃把；鐵畚斗、垃圾袋等(昌羿實業社李和蒲)(國稅局)(聖富建醮用品行譚怡昌)$116220</t>
    <phoneticPr fontId="1" type="noConversion"/>
  </si>
  <si>
    <t>1.111/11/03支豐榮里辦理環境綠美化購買小掃把.竹掃把.口罩.棉手套.鐮刀.畚斗.大垃圾袋.好神拖、清潔劑...等物品$3349
2.111/12/21支豐榮里辦公處辦理環境綠美化購買竹掃把、橡膠手套、大中小垃圾袋、好神拖、地板清潔劑、75%酒精等物品$9280
3.112/02/07支豐榮里辦公處購置電動噴霧機、好神拖把組、垃圾袋、竹掃把、畚斗、虎鯊鋸…等(協興機器廠張品睿)(銓鴻五金商行姚偉仁)$7371</t>
    <phoneticPr fontId="1" type="noConversion"/>
  </si>
  <si>
    <t>1.111/02/22購買民政公務用列表機碳粉6個(俊耀資訊有限公司)$1023
2.111/04/07支通知崙頂等5里里民申請110年度永康焚化爐回饋金郵資費$20916
3.111/06/13支崙頂等6里里民110年度永康焚化爐回饋金補貼水電匯款之匯費$140
4.111/11/11支110年度永康焚化爐回饋金水電補貼第二批匯款之匯費代墊$30
5.111/11/18支辦理業務所需電動訂書機用釘書針14盒費用$4900
6.111/11/29支辦理業務所需購置EH-70FII電動訂書機1台及釘書針10盒等費用$15200
7.112/01/04支執行業務所需a4立牌、隱形膠帶、標籤紙等文具(吉正文具行)$936</t>
    <phoneticPr fontId="1" type="noConversion"/>
  </si>
  <si>
    <t>1.112/04/07支109.110年永康焚化廠回饋金-豐榮里辦理道路柏油鋪設維修工程$174348</t>
    <phoneticPr fontId="1" type="noConversion"/>
  </si>
  <si>
    <t>1.112/04/07支110年永康焚化廠回饋金-豐榮社區發展協會購置環保志工禦寒外套60件費用$30000</t>
    <phoneticPr fontId="1" type="noConversion"/>
  </si>
  <si>
    <t>1.112/04/11支協興里辦公處購置手推車2台費用$4560</t>
    <phoneticPr fontId="1" type="noConversion"/>
  </si>
  <si>
    <t>1.112/01/04支唪口里社區111年監視器故障維修開口契約維修費(鼎順電腦有限公司)$59881
2.112/03/06支唪口里社區111年監視器故障維修開口契約維修費用$119</t>
  </si>
  <si>
    <t>羊林里轄內告示、指示牌新設</t>
    <phoneticPr fontId="1" type="noConversion"/>
  </si>
  <si>
    <t>羊林里</t>
  </si>
  <si>
    <t>羊林里環境造景彩繪及綠美化</t>
    <phoneticPr fontId="1" type="noConversion"/>
  </si>
  <si>
    <t>護國里環保教育宣導暨志工聯誼活動</t>
    <phoneticPr fontId="1" type="noConversion"/>
  </si>
  <si>
    <t>護國里</t>
  </si>
  <si>
    <t>山脚里辦理全里環境保護教育宣導暨里民聯誼活動</t>
    <phoneticPr fontId="1" type="noConversion"/>
  </si>
  <si>
    <t>山脚里</t>
    <phoneticPr fontId="1" type="noConversion"/>
  </si>
  <si>
    <t>購置環保、其他政令宣導之宣導品</t>
  </si>
  <si>
    <t>監視器系統整修維護工程</t>
  </si>
  <si>
    <t>112/04/19支新化區112年六里(協興.唪口.全興.豐榮.崙頂.北勢)監視器系統維護工程$90000</t>
    <phoneticPr fontId="1" type="noConversion"/>
  </si>
  <si>
    <t>1.112/04/07支110年永康焚化廠回饋金-羊林里轄內告示排及指示牌新設工程$47565
2.112/04/20支羊林里裝設鋁板反光告示牌3組$2435</t>
    <phoneticPr fontId="1" type="noConversion"/>
  </si>
  <si>
    <t>1.111/4/6支北勢里111年3月26日辦理觀摩雲林古坑綠色隧道及台中文山資源回收廠、豐原葫蘆墩公園等車資、餐費、保險$84683
2.112/04/11支北勢里112年4月1日辦理觀摩屏東天明觀光工廠、六堆客家文化園區、東港等活動車資、餐費、保險等$8317</t>
  </si>
  <si>
    <t>1.112/05/12支購買環保、其他政令宣導之宣導品$30000</t>
    <phoneticPr fontId="1" type="noConversion"/>
  </si>
  <si>
    <t>111/03/14支全興里社區監視器故障維修開口契約維修費用$49175
2.112/05/29支全興里社區監視器故障維修開口契約維修費用(鼎順電腦有限公司)$825</t>
    <phoneticPr fontId="1" type="noConversion"/>
  </si>
  <si>
    <t>1.111/10/05支北勢社區巡守隊111年9月17日辦理環保觀摩嘉義觸口及南投日月潭活動車資、餐費、保險等費用(支北勢社區巡守隊111年9月17日辦理環保觀摩嘉義觸口及南投日月潭活動車資、餐費、保險等費用$48000
2.112/05/04支北勢社區巡守隊112年4月23日辦理環保觀摩嘉義觸口及台南德元埤活動車資、餐費、保險等費用$27000</t>
  </si>
  <si>
    <t>依據臺南市政府110年2月18日府環廢字第1100192329B號函辦理</t>
    <phoneticPr fontId="1" type="noConversion"/>
  </si>
  <si>
    <t xml:space="preserve">新化區公所、里辦公處辦理環保教育宣導暨觀摩活動 </t>
    <phoneticPr fontId="1" type="noConversion"/>
  </si>
  <si>
    <t>1.110/11/02支豐榮社區發展會環保義工110年10月17日辦理草嶺、雪嶺等環保教育參觀活動車資、住宿及便餐費用$54095
2.111/09/07支豐榮里環保義工111年8月23-24日辦理環保教育參訪多良車站、關山親水公園、台東森林遊樂區活動車資及便餐、保險等費用$59500
3.112/06/09支豐榮里環保義工112年5月26-27日辦理環保教育參訪宜蘭龜山島、蘭陽博物館、頭城活動住宿、車資及便餐、門票、保險等費用$26405</t>
  </si>
  <si>
    <t>111/11/09支協興里活動中心吊扇及小便斗自動沖洗器換修(統日照明有限公司)$2495
2.112/01/18支協興里活動中心門鎖更換費用(名宏鎖印行唐秀英)$2900
3.112/06/07支協興里活動中心流理臺門板(力新廚具行)及蹲式馬桶腳踏開關零件更換$9650
4.112/07/18支協興里活動中心購置塑鋼折合式會議桌10張、椅子60張、噴字等費用$34955</t>
    <phoneticPr fontId="1" type="noConversion"/>
  </si>
  <si>
    <t>112/08/29支協興社區發展112年8月6-7日辦理媽媽教室環保教育觀摩南瀛天文台、綠意山莊、三峽老街、大板根、龍潭、西湖渡假村等活動車資、餐費、門票及保險等。</t>
    <phoneticPr fontId="1" type="noConversion"/>
  </si>
  <si>
    <t>1.112/08/17支北勢里社區入口意象指示招牌修繕工程$25000</t>
    <phoneticPr fontId="1" type="noConversion"/>
  </si>
  <si>
    <t>1.111/06/01支唪口里共1513人*1740元申請110年度永康(焚化)垃圾資源回收廠回饋金補助水電費-郵局$2632620
2.111/06/01支唪口里共924人*1740元申請110年度永康(焚化)垃圾資源回收廠回饋金補助水電費-農會$158639</t>
    <phoneticPr fontId="1" type="noConversion"/>
  </si>
  <si>
    <t>新化區轄內教育場所、文化館舍之設備改善、增設</t>
    <phoneticPr fontId="1" type="noConversion"/>
  </si>
  <si>
    <t>新化區轄內廣播器、監視器整修維護工程</t>
    <phoneticPr fontId="1" type="noConversion"/>
  </si>
  <si>
    <t>1.112/05/29支羊林里轄內環境造景彩繪工程(興和土木包工業)$147700
2.112/07/18支羊林里轄內環境造景裝置圓融省石椅3座、吊卡車運費、高低單槓1座等費用$52300</t>
  </si>
  <si>
    <t>111/12/02支111年度永康焚化廠回饋金-全興里道路柏油鋪設維修及排水溝興建維修工程$258137
2.112/07/24支110年永康焚化廠回饋金-112年全興里鋪設道路柏油鋪設維修及排水溝興建維修工程-委監費$28525
3.112/07/24支110年永康焚化廠回饋金-112年全興里鋪設道路柏油鋪設維修及排水溝興建維修工程$13338</t>
    <phoneticPr fontId="1" type="noConversion"/>
  </si>
  <si>
    <t>111/01/17支全興里環保志工111年1月8-9日辦理羅東林業文化園區、武荖坑風景區等觀摩活動車資、住宿、餐費、保險等費用$63000
2.112/07/06支全興里環保志工112年4月15-16日辦理蘭嶼、六堆客家文化園區及高雄大樹鐵橋人工濕地觀摩活動車資、住宿、便餐、船票、保險等費用$7000</t>
  </si>
  <si>
    <t>1.112/09/12112年永康回饋金-協興里鋪設道路柏油及排水溝整修工程費$613267</t>
    <phoneticPr fontId="1" type="noConversion"/>
  </si>
  <si>
    <t>1.112/06/05支護國里5/27辦理環保志工教育觀摩苗栗縣及彰化縣活動車資、餐費及保險等(展翔通運有限公司)$50000
2.112/08/02支護國里112年7月22日環保教育觀摩嘉義縣、雲林縣等活動車資、餐費、保險；門票等費用$40000</t>
    <phoneticPr fontId="1" type="noConversion"/>
  </si>
  <si>
    <t>1.112/10/20支協興里辦公處112年10月16日辦理重陽節聯歡晚會暨登革熱防治宣導活動便餐及舞台音響等費$30000</t>
    <phoneticPr fontId="1" type="noConversion"/>
  </si>
  <si>
    <t>購置北勢里環保志(義)工隊執行勤務所需</t>
    <phoneticPr fontId="1" type="noConversion"/>
  </si>
  <si>
    <t>112/10/20支新化區轄內廣播器、監視器整修維護工程$44795</t>
    <phoneticPr fontId="1" type="noConversion"/>
  </si>
  <si>
    <t>臺南市新化區暨唪口里辦理
「110年度臺南市永康垃圾資源回收(焚化)廠營運階段回饋金」112年度11月份執行情況表</t>
    <phoneticPr fontId="1" type="noConversion"/>
  </si>
  <si>
    <r>
      <t xml:space="preserve">111/11/08支崙頂社區發展協會111年10月23-24日辦理長壽會環保教育觀摩南投豐山生態園區、日月潭環境教育中心、及雲林劍湖山世界環境教育園區等活動車資費用$56000
</t>
    </r>
    <r>
      <rPr>
        <sz val="9"/>
        <color rgb="FFFF0000"/>
        <rFont val="標楷體"/>
        <family val="4"/>
        <charset val="136"/>
      </rPr>
      <t>2.112/11/01支崙頂社區發展協會112年10月7-8日辦理長壽會環保教育觀摩走馬瀨農場、國立海洋科技博物館、碧砂漁港等活動車資、便餐、保險費用$14000</t>
    </r>
    <phoneticPr fontId="3" type="noConversion"/>
  </si>
  <si>
    <t>1.112/05/25支山脚里辦理112年度母親節聯歡活動暨登革熱防治宣導$81200
2.112/10/16山脚里辦理全里環境保護教育宣導暨里民聯誼活動-支山腳里辦公處9/24辦理登革熱防治宣導44300
3.112/10/24支山脚里辦理全里環境保護教育宣導暨里民聯誼活動$94500</t>
  </si>
  <si>
    <t>繳回款</t>
    <phoneticPr fontId="3" type="noConversion"/>
  </si>
  <si>
    <t>1.111/05/11支豐榮里社區監視器故障111年度維修開口契約維修費用
2.112/02/21支豐榮里社區監視器故障111年度維修開口契約維修費(鼎順電腦有限公司)$1020
3.112/10/2支豐榮里社區監視器故障111年度維修開口契約維修費用共計68000元.第二維修費用$13000</t>
  </si>
  <si>
    <t xml:space="preserve">1.111/08/19支豐榮里111年8/2-7僱用程葛瑞菊辦理轄區除環境整頓及綠美化工資$4097
2.112/02/17支豐榮里112年2月2-4僱用陳坤政、黃炳煌、林楊惠碧、沈文志等4人辦理轄區環境整頓及綠美化工資及沈文志意外責任險(陳坤政)(黃炳煌)(林楊惠碧)(沈文志)(臺南市新化區公所代收款專戶)(邱怡禎)$21235
3.112/07/06支112年豐榮里辦理環境整頓、僱工計畫-環境清潔消毒$20000
</t>
    <phoneticPr fontId="1" type="noConversion"/>
  </si>
  <si>
    <t>111/05/13支協興社區發展111年4/24辦理長壽會環保教育暨老人健康講座講師費、舞台音響、便餐、帆布、桌椅租賃等$10000
111/9/26支協興社區發展111年9月17日辦理長壽會環保教育觀摩活動車資、餐費、保險、門票等費用$40000
3.112/10/23支協興社區發展112年9月16-17日辦理長壽會環保教育觀摩嘉義觸口自然教育中心、新北野柳風景區...等活動車資、餐費、保險、門票等$15440</t>
  </si>
  <si>
    <r>
      <t xml:space="preserve">1.111/07/04支唪口里111年6/29-30僱用鄭水智辦理轄區環境綠美化工資$341
2.111/11/17支唪口里辦公處111年11月9-10日僱用蔡基瑞辦理轄區環境綠美化工資$4335
3.112/05/12支唪口里辦公處112年5月6-7日僱用蔡基瑞辦理轄區環境綠美化工資(蔡基瑞)$4336
4.112/08/09支唪口里辦公處112年8月5-6日僱用蔡基瑞辦理轄區環境綠美化工資(蔡基瑞)$4336 
</t>
    </r>
    <r>
      <rPr>
        <sz val="10"/>
        <color rgb="FFFF0000"/>
        <rFont val="標楷體"/>
        <family val="4"/>
        <charset val="136"/>
      </rPr>
      <t>5.112/11/22支唪口里辦公處112年11月13-15日僱用蔡基瑞辦理轄區環境綠美化工資(蔡基瑞)$6505</t>
    </r>
  </si>
  <si>
    <t>1.111/07/14支北勢里111年7月2-11日僱用鄭水智及陳黃雪珠辦理轄區環境整頓工資28329元(109年度支12995元、110年度支15334元)$15334
2.111/09/23支北勢里111年9月12-20日僱用鄭水智及陳黃雪珠辦理轄區環境整頓工資(鄭水智)(陳黃雪珠)$25493
3.112/05/17支北勢里112年5/6-13僱用鄭水智及陳黃雪珠辦理轄區環境整頓工資(鄭水智)(陳黃雪珠)$22710
4.112/06/08支北勢里112年6月1-4日僱用鄭水智及陳黃雪珠辦理轄區環境整頓工資(鄭水智)(陳黃雪珠)$11355
5.112/07/21支北勢里112年7月7-12及14-17日僱用鄭水智及陳黃雪珠辦理轄區環境整頓工資$5108
6.112/10/06支北勢里112.9/21-9/23及9/25-9/29共8日僱鄭水智、陳黃雪珠辦理轄內環境整頓工資$25000</t>
    <phoneticPr fontId="1" type="noConversion"/>
  </si>
  <si>
    <t>1.112/07/07支北勢社區發展協會112年6月25日辦理全里長者觀摩南華大學永續綠色科技、佐登妮絲城堡生技園區等活動車資、保險及便當$99000
2.112/10/18支北勢社區發展協會112年10月1日辦理全里長者觀摩成美文化園區、湖山水庫環境教育園區等活動車資、保險及便餐$31000</t>
  </si>
  <si>
    <r>
      <t xml:space="preserve">1.112/08/15支新化區公所112.7.22辦理保教育宣導暨觀摩台中麗寶樂園及后里回收廠活動車資、餐費等費用$44457
2.112/9/19支唪口里辦公處112年9月10日辦理全里觀摩南投溪頭、麒麟潭、車籠埔斷層保存教育園區活動車資、午晚餐及保險等費用80000
</t>
    </r>
    <r>
      <rPr>
        <sz val="12"/>
        <color rgb="FFFF0000"/>
        <rFont val="標楷體"/>
        <family val="4"/>
        <charset val="136"/>
      </rPr>
      <t>3.112/11/17支護國里辦公處112年11月5-6日辦理保教育宣導暨觀摩平溪、十分瀑布、萬華區、臺北市立動物園等活動車資$50748</t>
    </r>
    <phoneticPr fontId="1" type="noConversion"/>
  </si>
  <si>
    <t>1.112/11/01支新化區楊逵文學館研習教室新裝設2台冷氣機經費-財編5000474.5000475(八ㄚ旺實業有限公司)$87858</t>
    <phoneticPr fontId="1" type="noConversion"/>
  </si>
  <si>
    <r>
      <t>1.111/06/01支唪口里共924人*1740元申請110年度永康(焚化)垃圾資源回收廠回饋金補助水電費-農會$1449121
2.111/11/03支唪口里第二梯共4人*1740元申請110年度回饋金水電補貼-郵局$6960
3.支唪口里第二梯共1人*1740元申請110年度回饋金水電補貼-農會$1740
4.112/06/02支唪口里許德全.許芷瑄等2人*1740元申請110年度永康焚化廠回饋金水電補貼-農會$3480</t>
    </r>
    <r>
      <rPr>
        <sz val="12"/>
        <color rgb="FFFF0000"/>
        <rFont val="標楷體"/>
        <family val="4"/>
        <charset val="136"/>
      </rPr>
      <t xml:space="preserve">
5.112/11/07支楊逵館增購投影機1台-財編5000481(宏權科技有限公司)$12136</t>
    </r>
    <phoneticPr fontId="1" type="noConversion"/>
  </si>
  <si>
    <t>1.111/06/01支崙頂等5里共8682人*970元申請110年度永康(焚化)垃圾資源回收廠回饋金補助水電費-郵局$8421540
2.111/06/13收回-崙頂等5里申請110年度永康(焚化)廠回饋金-郵局退匯(崙頂里-林倖米.全興里-羅文鈴.孫成龍.林逢禎)$-3880
3.111/06/13收回-崙頂等5里申請110年度永康(焚化)廠回饋金-郵局退匯(協興里-張裕隆*4.秦振西*2.楊金柳*2)$-7760
4.111/06/13收回-崙頂等5里申請110年度永康(焚化)廠回饋金-郵局退匯(豐榮里-張芷涵.鄭嘉慶.魏明進*2)$-3880
5.111/06/01支崙頂等5里共5537人*970元申請110年度永康(焚化)垃圾資源回收廠回饋金補助水電費-農會$5370890
6.111/06/08收回-110年度永康(焚化)垃圾資源回收廠回饋金-協興里太平街150巷201號(邱于瑄)邱文身-農會帳戶銷戶$-970
7.111/11/03支全興、崙頂、北勢、協興、豐榮等5里110年永康回饋金金第二梯水電補貼-郵局$39770
8.111/11/03支協興、豐榮等2里110年永康回饋金第二梯水電補貼-農會$4850
9.112/06/02(新化郵局)支全興里姚志明及黃語恆等12人申請109.110年度永康焚化廠回饋金水電補貼-郵局$14550</t>
    <phoneticPr fontId="1" type="noConversion"/>
  </si>
  <si>
    <r>
      <t xml:space="preserve">1.112/02/21支印製(12*23)12K開窗公文封3000個費用(創義印務設計庇護工場)$6000
</t>
    </r>
    <r>
      <rPr>
        <sz val="10"/>
        <color rgb="FFFF0000"/>
        <rFont val="標楷體"/>
        <family val="4"/>
        <charset val="136"/>
      </rPr>
      <t>2.112/11/17支民文課庶務用文具一批費用代墊(陳映儒)$2399</t>
    </r>
    <phoneticPr fontId="1" type="noConversion"/>
  </si>
  <si>
    <r>
      <t xml:space="preserve">8.112/03/24支民政及人文課業務所須壓克力卡架10個費用$460
</t>
    </r>
    <r>
      <rPr>
        <sz val="10"/>
        <color rgb="FFFF0000"/>
        <rFont val="標楷體"/>
        <family val="4"/>
        <charset val="136"/>
      </rPr>
      <t>9.112/11/17支民文課庶務用文具一批費用代墊(陳映儒)$187</t>
    </r>
    <phoneticPr fontId="1" type="noConversion"/>
  </si>
  <si>
    <r>
      <t xml:space="preserve">10.112/06/02支崙頂里林水義.北勢里鄭彥正等2人申請109.110年永康焚化廠回饋金水電補貼-農會$2910
</t>
    </r>
    <r>
      <rPr>
        <sz val="10"/>
        <color rgb="FFFF0000"/>
        <rFont val="標楷體"/>
        <family val="4"/>
        <charset val="136"/>
      </rPr>
      <t>11.112/11/07支協興里呂天香、張品睿等7人申請109、110年度水電補貼-郵局$6790</t>
    </r>
    <phoneticPr fontId="1" type="noConversion"/>
  </si>
  <si>
    <t>製表日期：112年12月11日</t>
    <phoneticPr fontId="1" type="noConversion"/>
  </si>
  <si>
    <t>回饋金剩餘         金額</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</si>
</sst>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quot;$&quot;* #,##0_-;_-&quot;$&quot;* &quot;-&quot;_-;_-@_-"/>
    <numFmt numFmtId="176" formatCode="&quot;$&quot;#,##0"/>
    <numFmt numFmtId="177" formatCode="#,##0_ "/>
  </numFmts>
  <fonts count="18" x14ac:knownFonts="1">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12"/>
      <color theme="1"/>
      <name val="標楷體"/>
      <family val="4"/>
      <charset val="136"/>
    </font>
    <font>
      <sz val="10"/>
      <color theme="1"/>
      <name val="標楷體"/>
      <family val="4"/>
      <charset val="136"/>
    </font>
    <font>
      <sz val="10"/>
      <color rgb="FFFF0000"/>
      <name val="標楷體"/>
      <family val="4"/>
      <charset val="136"/>
    </font>
    <font>
      <sz val="12"/>
      <color indexed="8"/>
      <name val="標楷體"/>
      <family val="4"/>
      <charset val="136"/>
    </font>
    <font>
      <sz val="13"/>
      <name val="標楷體"/>
      <family val="4"/>
      <charset val="136"/>
    </font>
    <font>
      <sz val="9"/>
      <name val="標楷體"/>
      <family val="4"/>
      <charset val="136"/>
    </font>
    <font>
      <sz val="12"/>
      <color rgb="FFFF0000"/>
      <name val="標楷體"/>
      <family val="4"/>
      <charset val="136"/>
    </font>
    <font>
      <sz val="9"/>
      <color rgb="FFFF0000"/>
      <name val="標楷體"/>
      <family val="4"/>
      <charset val="136"/>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s>
  <cellStyleXfs count="2">
    <xf numFmtId="0" fontId="0" fillId="0" borderId="0">
      <alignment vertical="center"/>
    </xf>
    <xf numFmtId="0" fontId="2" fillId="0" borderId="0">
      <alignment vertical="center"/>
    </xf>
  </cellStyleXfs>
  <cellXfs count="98">
    <xf numFmtId="0" fontId="0" fillId="0" borderId="0" xfId="0">
      <alignment vertical="center"/>
    </xf>
    <xf numFmtId="0" fontId="7" fillId="0" borderId="11" xfId="1" applyFont="1" applyBorder="1" applyAlignment="1">
      <alignment horizontal="center" vertical="center"/>
    </xf>
    <xf numFmtId="176" fontId="7" fillId="0" borderId="11" xfId="1" applyNumberFormat="1" applyFont="1" applyBorder="1" applyAlignment="1">
      <alignment horizontal="center" vertical="center" wrapText="1"/>
    </xf>
    <xf numFmtId="176" fontId="7" fillId="0" borderId="11" xfId="1" applyNumberFormat="1" applyFont="1" applyBorder="1" applyAlignment="1">
      <alignment horizontal="center" vertical="center"/>
    </xf>
    <xf numFmtId="42" fontId="7" fillId="0" borderId="11" xfId="1" applyNumberFormat="1" applyFont="1" applyBorder="1" applyAlignment="1">
      <alignment horizontal="center" vertical="center" wrapText="1"/>
    </xf>
    <xf numFmtId="0" fontId="7" fillId="0" borderId="1" xfId="1" applyFont="1" applyBorder="1" applyAlignment="1">
      <alignment horizontal="center" vertical="center"/>
    </xf>
    <xf numFmtId="176" fontId="7" fillId="0" borderId="1" xfId="1" applyNumberFormat="1" applyFont="1" applyBorder="1">
      <alignment vertical="center"/>
    </xf>
    <xf numFmtId="10" fontId="7" fillId="0" borderId="1" xfId="1" applyNumberFormat="1" applyFont="1" applyBorder="1">
      <alignment vertical="center"/>
    </xf>
    <xf numFmtId="0" fontId="7" fillId="0" borderId="1" xfId="1" applyFont="1" applyBorder="1">
      <alignment vertical="center"/>
    </xf>
    <xf numFmtId="10" fontId="7" fillId="0" borderId="11" xfId="1" applyNumberFormat="1" applyFont="1" applyBorder="1" applyAlignment="1">
      <alignment horizontal="center" vertical="center" wrapText="1"/>
    </xf>
    <xf numFmtId="176" fontId="8" fillId="0" borderId="1" xfId="1" applyNumberFormat="1" applyFont="1" applyBorder="1">
      <alignment vertical="center"/>
    </xf>
    <xf numFmtId="0" fontId="8" fillId="0" borderId="1" xfId="1" applyFont="1" applyBorder="1" applyAlignment="1">
      <alignment horizontal="center" vertical="center"/>
    </xf>
    <xf numFmtId="0" fontId="8" fillId="0" borderId="1" xfId="1" applyFont="1" applyBorder="1">
      <alignment vertical="center"/>
    </xf>
    <xf numFmtId="0" fontId="2" fillId="0" borderId="0" xfId="1">
      <alignment vertical="center"/>
    </xf>
    <xf numFmtId="0" fontId="4" fillId="0" borderId="0" xfId="1" applyFont="1">
      <alignment vertical="center"/>
    </xf>
    <xf numFmtId="0" fontId="7" fillId="0" borderId="0" xfId="1" applyFont="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Border="1" applyAlignment="1">
      <alignment vertical="center" wrapText="1"/>
    </xf>
    <xf numFmtId="0" fontId="4" fillId="0" borderId="1" xfId="0" applyFont="1" applyBorder="1">
      <alignment vertical="center"/>
    </xf>
    <xf numFmtId="0" fontId="4" fillId="0" borderId="12" xfId="0" applyFont="1" applyBorder="1" applyAlignment="1">
      <alignment vertical="center" wrapText="1"/>
    </xf>
    <xf numFmtId="0" fontId="4" fillId="0" borderId="9" xfId="0" applyFont="1" applyBorder="1" applyAlignment="1">
      <alignment horizontal="center" vertical="center"/>
    </xf>
    <xf numFmtId="0" fontId="4" fillId="0" borderId="1" xfId="0" applyFont="1" applyBorder="1" applyAlignment="1">
      <alignment horizontal="left" vertical="center" wrapText="1"/>
    </xf>
    <xf numFmtId="0" fontId="4" fillId="0" borderId="6" xfId="0" applyFont="1" applyBorder="1">
      <alignment vertical="center"/>
    </xf>
    <xf numFmtId="176" fontId="7" fillId="0" borderId="1" xfId="0" applyNumberFormat="1" applyFont="1" applyBorder="1">
      <alignment vertical="center"/>
    </xf>
    <xf numFmtId="176" fontId="8" fillId="0" borderId="1" xfId="0" applyNumberFormat="1" applyFont="1" applyBorder="1">
      <alignment vertical="center"/>
    </xf>
    <xf numFmtId="0" fontId="4" fillId="0" borderId="21" xfId="0" applyFont="1" applyBorder="1" applyAlignment="1">
      <alignment horizontal="left" vertical="center" wrapText="1"/>
    </xf>
    <xf numFmtId="42" fontId="4" fillId="0" borderId="21" xfId="0" applyNumberFormat="1" applyFont="1" applyBorder="1">
      <alignment vertical="center"/>
    </xf>
    <xf numFmtId="10" fontId="4" fillId="0" borderId="21" xfId="0" applyNumberFormat="1" applyFont="1" applyBorder="1">
      <alignment vertical="center"/>
    </xf>
    <xf numFmtId="0" fontId="4" fillId="0" borderId="21" xfId="0" applyFont="1" applyBorder="1" applyAlignment="1">
      <alignment vertical="center" wrapText="1"/>
    </xf>
    <xf numFmtId="0" fontId="4" fillId="0" borderId="7" xfId="0" applyFont="1" applyBorder="1" applyAlignment="1">
      <alignment horizontal="center" vertical="center" wrapText="1"/>
    </xf>
    <xf numFmtId="0" fontId="11" fillId="0" borderId="1" xfId="0" applyFont="1" applyBorder="1" applyAlignment="1">
      <alignment vertical="center" wrapText="1"/>
    </xf>
    <xf numFmtId="42" fontId="4" fillId="0" borderId="3" xfId="0" applyNumberFormat="1" applyFont="1" applyBorder="1">
      <alignment vertical="center"/>
    </xf>
    <xf numFmtId="42" fontId="10" fillId="0" borderId="1" xfId="0" applyNumberFormat="1" applyFont="1" applyBorder="1">
      <alignment vertical="center"/>
    </xf>
    <xf numFmtId="42" fontId="10" fillId="0" borderId="21" xfId="0" applyNumberFormat="1" applyFont="1" applyBorder="1">
      <alignment vertical="center"/>
    </xf>
    <xf numFmtId="0" fontId="4" fillId="0" borderId="1" xfId="0" applyFont="1" applyBorder="1" applyAlignment="1">
      <alignment horizontal="center" vertical="center" wrapText="1"/>
    </xf>
    <xf numFmtId="177" fontId="13" fillId="0" borderId="1" xfId="0" applyNumberFormat="1" applyFont="1" applyBorder="1" applyAlignment="1">
      <alignment horizontal="right" vertical="center"/>
    </xf>
    <xf numFmtId="0" fontId="14" fillId="0" borderId="1" xfId="0" applyFont="1" applyBorder="1" applyAlignment="1">
      <alignment horizontal="center" vertical="center" wrapText="1"/>
    </xf>
    <xf numFmtId="177" fontId="4" fillId="0" borderId="1" xfId="0" applyNumberFormat="1" applyFont="1" applyBorder="1" applyAlignment="1">
      <alignment horizontal="right" vertical="center"/>
    </xf>
    <xf numFmtId="0" fontId="9" fillId="0" borderId="0" xfId="0" applyFont="1" applyAlignment="1">
      <alignment vertical="center" wrapText="1"/>
    </xf>
    <xf numFmtId="0" fontId="10" fillId="0" borderId="1" xfId="0" applyFont="1" applyBorder="1">
      <alignment vertical="center"/>
    </xf>
    <xf numFmtId="0" fontId="10" fillId="0" borderId="5" xfId="0" applyFont="1" applyBorder="1">
      <alignment vertical="center"/>
    </xf>
    <xf numFmtId="0" fontId="10" fillId="0" borderId="10" xfId="0" applyFont="1" applyBorder="1">
      <alignment vertical="center"/>
    </xf>
    <xf numFmtId="0" fontId="4" fillId="0" borderId="15" xfId="0" applyFont="1" applyBorder="1" applyAlignment="1">
      <alignment horizontal="center" vertical="center"/>
    </xf>
    <xf numFmtId="42" fontId="6" fillId="0" borderId="3" xfId="0" applyNumberFormat="1" applyFont="1" applyBorder="1">
      <alignment vertical="center"/>
    </xf>
    <xf numFmtId="0" fontId="15" fillId="0" borderId="1" xfId="0" applyFont="1" applyBorder="1" applyAlignment="1">
      <alignment vertical="center" wrapText="1"/>
    </xf>
    <xf numFmtId="0" fontId="6" fillId="0" borderId="1" xfId="0" applyFont="1" applyBorder="1" applyAlignment="1">
      <alignment horizontal="left" vertical="top" wrapText="1"/>
    </xf>
    <xf numFmtId="0" fontId="6" fillId="0" borderId="21" xfId="0" applyFont="1" applyBorder="1" applyAlignment="1">
      <alignment horizontal="left" vertical="top" wrapText="1"/>
    </xf>
    <xf numFmtId="0" fontId="6" fillId="0" borderId="9" xfId="0" applyFont="1" applyBorder="1" applyAlignment="1">
      <alignment vertical="center" wrapText="1"/>
    </xf>
    <xf numFmtId="0" fontId="6" fillId="0" borderId="22" xfId="0" applyFont="1" applyBorder="1" applyAlignment="1">
      <alignment vertical="center" wrapText="1"/>
    </xf>
    <xf numFmtId="176" fontId="4" fillId="0" borderId="1" xfId="1" applyNumberFormat="1" applyFont="1" applyBorder="1" applyAlignment="1">
      <alignment vertical="center" wrapText="1"/>
    </xf>
    <xf numFmtId="0" fontId="6" fillId="0" borderId="21" xfId="0" applyFont="1" applyBorder="1" applyAlignment="1">
      <alignment vertical="center" wrapText="1"/>
    </xf>
    <xf numFmtId="0" fontId="4" fillId="0" borderId="12" xfId="0" applyFont="1" applyBorder="1" applyAlignment="1">
      <alignment horizontal="center" vertical="center" wrapText="1"/>
    </xf>
    <xf numFmtId="176" fontId="8" fillId="0" borderId="23" xfId="0" applyNumberFormat="1" applyFont="1" applyBorder="1">
      <alignment vertical="center"/>
    </xf>
    <xf numFmtId="0" fontId="4" fillId="0" borderId="21" xfId="0" applyFont="1" applyBorder="1" applyAlignment="1">
      <alignment horizontal="center" vertical="center" wrapText="1"/>
    </xf>
    <xf numFmtId="177" fontId="13" fillId="0" borderId="21" xfId="0" applyNumberFormat="1" applyFont="1" applyBorder="1" applyAlignment="1">
      <alignment horizontal="right" vertical="center"/>
    </xf>
    <xf numFmtId="176" fontId="4" fillId="0" borderId="21" xfId="1" applyNumberFormat="1" applyFont="1" applyBorder="1" applyAlignment="1">
      <alignment vertical="center" wrapText="1"/>
    </xf>
    <xf numFmtId="0" fontId="4" fillId="0" borderId="24" xfId="0" applyFont="1" applyBorder="1" applyAlignment="1">
      <alignment horizontal="center" vertical="center" wrapText="1"/>
    </xf>
    <xf numFmtId="0" fontId="16" fillId="0" borderId="1" xfId="0" applyFont="1" applyBorder="1" applyAlignment="1">
      <alignment vertical="center" wrapText="1"/>
    </xf>
    <xf numFmtId="0" fontId="7" fillId="0" borderId="0" xfId="1" applyFont="1" applyAlignment="1">
      <alignment horizontal="center" vertical="center" wrapText="1"/>
    </xf>
    <xf numFmtId="0" fontId="7" fillId="0" borderId="0" xfId="1" applyFont="1" applyAlignment="1">
      <alignment horizontal="center" vertical="center"/>
    </xf>
    <xf numFmtId="0" fontId="5" fillId="0" borderId="0" xfId="0" applyFont="1" applyAlignment="1">
      <alignment horizontal="center" vertical="center" wrapText="1"/>
    </xf>
    <xf numFmtId="0" fontId="4" fillId="0" borderId="1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xf>
    <xf numFmtId="177" fontId="13" fillId="0" borderId="21" xfId="0" applyNumberFormat="1" applyFont="1" applyBorder="1" applyAlignment="1">
      <alignment horizontal="center" vertical="center"/>
    </xf>
    <xf numFmtId="177" fontId="13" fillId="0" borderId="12" xfId="0" applyNumberFormat="1" applyFont="1" applyBorder="1" applyAlignment="1">
      <alignment horizontal="center" vertical="center"/>
    </xf>
    <xf numFmtId="42" fontId="4" fillId="0" borderId="21" xfId="0" applyNumberFormat="1" applyFont="1" applyBorder="1" applyAlignment="1">
      <alignment horizontal="center" vertical="center"/>
    </xf>
    <xf numFmtId="42" fontId="4" fillId="0" borderId="12" xfId="0" applyNumberFormat="1" applyFont="1" applyBorder="1" applyAlignment="1">
      <alignment horizontal="center" vertical="center"/>
    </xf>
    <xf numFmtId="10" fontId="4" fillId="0" borderId="21" xfId="0" applyNumberFormat="1" applyFont="1" applyBorder="1" applyAlignment="1">
      <alignment horizontal="center" vertical="center"/>
    </xf>
    <xf numFmtId="10" fontId="4" fillId="0" borderId="12" xfId="0" applyNumberFormat="1" applyFont="1" applyBorder="1" applyAlignment="1">
      <alignment horizontal="center" vertical="center"/>
    </xf>
    <xf numFmtId="0" fontId="4" fillId="0" borderId="2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42" fontId="6" fillId="0" borderId="25" xfId="0" applyNumberFormat="1" applyFont="1" applyBorder="1" applyAlignment="1">
      <alignment horizontal="center" vertical="center"/>
    </xf>
    <xf numFmtId="42" fontId="6" fillId="0" borderId="26" xfId="0" applyNumberFormat="1" applyFont="1" applyBorder="1" applyAlignment="1">
      <alignment horizontal="center" vertical="center"/>
    </xf>
    <xf numFmtId="0" fontId="4" fillId="0" borderId="7" xfId="0" applyFont="1" applyBorder="1" applyAlignment="1">
      <alignment horizontal="center" vertical="center"/>
    </xf>
    <xf numFmtId="0" fontId="9"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3" xfId="0" applyFont="1" applyBorder="1" applyAlignment="1">
      <alignment horizontal="center" vertical="center" wrapText="1"/>
    </xf>
    <xf numFmtId="0" fontId="4" fillId="0" borderId="20" xfId="0" applyFont="1" applyBorder="1" applyAlignment="1">
      <alignment horizontal="center" vertical="center"/>
    </xf>
    <xf numFmtId="0" fontId="4" fillId="0" borderId="1" xfId="0" applyFont="1" applyBorder="1" applyAlignment="1">
      <alignment horizontal="center" vertical="center" wrapText="1"/>
    </xf>
  </cellXfs>
  <cellStyles count="2">
    <cellStyle name="一般" xfId="0" builtinId="0"/>
    <cellStyle name="一般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tabSelected="1" workbookViewId="0">
      <selection activeCell="G4" sqref="G4"/>
    </sheetView>
  </sheetViews>
  <sheetFormatPr defaultRowHeight="16.5" x14ac:dyDescent="0.25"/>
  <cols>
    <col min="1" max="1" width="16.25" customWidth="1"/>
    <col min="2" max="2" width="17.125" customWidth="1"/>
    <col min="3" max="3" width="17.625" bestFit="1" customWidth="1"/>
    <col min="4" max="4" width="17.625" customWidth="1"/>
    <col min="5" max="5" width="17.125" customWidth="1"/>
    <col min="6" max="6" width="13.125" customWidth="1"/>
    <col min="7" max="7" width="18.25" customWidth="1"/>
    <col min="8" max="8" width="12.125" customWidth="1"/>
  </cols>
  <sheetData>
    <row r="1" spans="1:8" ht="73.5" customHeight="1" x14ac:dyDescent="0.25">
      <c r="A1" s="69" t="s">
        <v>177</v>
      </c>
      <c r="B1" s="70"/>
      <c r="C1" s="70"/>
      <c r="D1" s="70"/>
      <c r="E1" s="70"/>
      <c r="F1" s="70"/>
      <c r="G1" s="70"/>
      <c r="H1" s="70"/>
    </row>
    <row r="2" spans="1:8" ht="33" customHeight="1" thickBot="1" x14ac:dyDescent="0.3">
      <c r="A2" t="s">
        <v>194</v>
      </c>
    </row>
    <row r="3" spans="1:8" ht="42.75" thickTop="1" x14ac:dyDescent="0.25">
      <c r="A3" s="1" t="s">
        <v>0</v>
      </c>
      <c r="B3" s="2" t="s">
        <v>76</v>
      </c>
      <c r="C3" s="3" t="s">
        <v>1</v>
      </c>
      <c r="D3" s="3" t="s">
        <v>83</v>
      </c>
      <c r="E3" s="2" t="s">
        <v>2</v>
      </c>
      <c r="F3" s="9" t="s">
        <v>3</v>
      </c>
      <c r="G3" s="4" t="s">
        <v>195</v>
      </c>
      <c r="H3" s="1" t="s">
        <v>4</v>
      </c>
    </row>
    <row r="4" spans="1:8" ht="21" x14ac:dyDescent="0.25">
      <c r="A4" s="5" t="s">
        <v>5</v>
      </c>
      <c r="B4" s="6">
        <f>'110新化水電'!C13</f>
        <v>14553812</v>
      </c>
      <c r="C4" s="34">
        <f t="shared" ref="C4:C16" si="0">B4</f>
        <v>14553812</v>
      </c>
      <c r="D4" s="34">
        <v>6790</v>
      </c>
      <c r="E4" s="10">
        <f>'110新化水電'!D13</f>
        <v>14524810</v>
      </c>
      <c r="F4" s="7">
        <f t="shared" ref="F4:F16" si="1">E4/C4</f>
        <v>0.99800725748003338</v>
      </c>
      <c r="G4" s="6">
        <f t="shared" ref="G4:G15" si="2">SUM(C4-E4)</f>
        <v>29002</v>
      </c>
      <c r="H4" s="8"/>
    </row>
    <row r="5" spans="1:8" ht="21" x14ac:dyDescent="0.25">
      <c r="A5" s="11" t="s">
        <v>6</v>
      </c>
      <c r="B5" s="10">
        <f>'110崙頂'!C14</f>
        <v>1000000</v>
      </c>
      <c r="C5" s="35">
        <f t="shared" si="0"/>
        <v>1000000</v>
      </c>
      <c r="D5" s="34">
        <v>14000</v>
      </c>
      <c r="E5" s="10">
        <f>'110崙頂'!D14</f>
        <v>998857</v>
      </c>
      <c r="F5" s="7">
        <f t="shared" si="1"/>
        <v>0.99885699999999999</v>
      </c>
      <c r="G5" s="6">
        <f t="shared" si="2"/>
        <v>1143</v>
      </c>
      <c r="H5" s="12"/>
    </row>
    <row r="6" spans="1:8" ht="21" x14ac:dyDescent="0.25">
      <c r="A6" s="11" t="s">
        <v>7</v>
      </c>
      <c r="B6" s="10">
        <f>'110全興'!C14</f>
        <v>1000000</v>
      </c>
      <c r="C6" s="35">
        <f t="shared" si="0"/>
        <v>1000000</v>
      </c>
      <c r="D6" s="35"/>
      <c r="E6" s="10">
        <f>'110全興'!D14</f>
        <v>1000000</v>
      </c>
      <c r="F6" s="7">
        <f t="shared" si="1"/>
        <v>1</v>
      </c>
      <c r="G6" s="6">
        <f t="shared" si="2"/>
        <v>0</v>
      </c>
      <c r="H6" s="12"/>
    </row>
    <row r="7" spans="1:8" ht="21" x14ac:dyDescent="0.25">
      <c r="A7" s="11" t="s">
        <v>8</v>
      </c>
      <c r="B7" s="10">
        <f>'110唪口'!C13</f>
        <v>1000000</v>
      </c>
      <c r="C7" s="35">
        <f>B7</f>
        <v>1000000</v>
      </c>
      <c r="D7" s="35">
        <v>6505</v>
      </c>
      <c r="E7" s="10">
        <f>'110唪口'!D13</f>
        <v>868465</v>
      </c>
      <c r="F7" s="7">
        <f t="shared" si="1"/>
        <v>0.86846500000000004</v>
      </c>
      <c r="G7" s="6">
        <f t="shared" si="2"/>
        <v>131535</v>
      </c>
      <c r="H7" s="12"/>
    </row>
    <row r="8" spans="1:8" ht="21" x14ac:dyDescent="0.25">
      <c r="A8" s="11" t="s">
        <v>9</v>
      </c>
      <c r="B8" s="10">
        <f>'110北勢'!C15</f>
        <v>1000000</v>
      </c>
      <c r="C8" s="35">
        <f t="shared" si="0"/>
        <v>1000000</v>
      </c>
      <c r="D8" s="35"/>
      <c r="E8" s="10">
        <f>'110北勢'!D15</f>
        <v>892261</v>
      </c>
      <c r="F8" s="7">
        <f t="shared" si="1"/>
        <v>0.89226099999999997</v>
      </c>
      <c r="G8" s="6">
        <f t="shared" si="2"/>
        <v>107739</v>
      </c>
      <c r="H8" s="12"/>
    </row>
    <row r="9" spans="1:8" ht="21" x14ac:dyDescent="0.25">
      <c r="A9" s="11" t="s">
        <v>10</v>
      </c>
      <c r="B9" s="10">
        <f>'110協興'!C14</f>
        <v>1000000</v>
      </c>
      <c r="C9" s="35">
        <f t="shared" si="0"/>
        <v>1000000</v>
      </c>
      <c r="D9" s="35"/>
      <c r="E9" s="10">
        <f>'110協興'!D14</f>
        <v>930927</v>
      </c>
      <c r="F9" s="7">
        <f t="shared" si="1"/>
        <v>0.93092699999999995</v>
      </c>
      <c r="G9" s="6">
        <f t="shared" si="2"/>
        <v>69073</v>
      </c>
      <c r="H9" s="12"/>
    </row>
    <row r="10" spans="1:8" ht="21" x14ac:dyDescent="0.25">
      <c r="A10" s="11" t="s">
        <v>11</v>
      </c>
      <c r="B10" s="10">
        <f>'110豐榮'!C16</f>
        <v>1000000</v>
      </c>
      <c r="C10" s="35">
        <f t="shared" si="0"/>
        <v>1000000</v>
      </c>
      <c r="D10" s="35"/>
      <c r="E10" s="10">
        <f>'110豐榮'!D16</f>
        <v>968687</v>
      </c>
      <c r="F10" s="7">
        <f t="shared" si="1"/>
        <v>0.96868699999999996</v>
      </c>
      <c r="G10" s="6">
        <f t="shared" si="2"/>
        <v>31313</v>
      </c>
      <c r="H10" s="12"/>
    </row>
    <row r="11" spans="1:8" ht="21" x14ac:dyDescent="0.25">
      <c r="A11" s="11" t="s">
        <v>12</v>
      </c>
      <c r="B11" s="10">
        <f>SUM(B4:B10)</f>
        <v>20553812</v>
      </c>
      <c r="C11" s="35">
        <f t="shared" si="0"/>
        <v>20553812</v>
      </c>
      <c r="D11" s="35">
        <f>SUM(D4:D10)</f>
        <v>27295</v>
      </c>
      <c r="E11" s="10">
        <f>SUM(E4:E10)</f>
        <v>20184007</v>
      </c>
      <c r="F11" s="7">
        <f t="shared" si="1"/>
        <v>0.98200796037250904</v>
      </c>
      <c r="G11" s="6">
        <f t="shared" si="2"/>
        <v>369805</v>
      </c>
      <c r="H11" s="12"/>
    </row>
    <row r="12" spans="1:8" ht="21" x14ac:dyDescent="0.25">
      <c r="A12" s="11" t="s">
        <v>8</v>
      </c>
      <c r="B12" s="10">
        <f>'110唪口水電'!C10</f>
        <v>4590917</v>
      </c>
      <c r="C12" s="35">
        <f t="shared" si="0"/>
        <v>4590917</v>
      </c>
      <c r="D12" s="63">
        <v>150742</v>
      </c>
      <c r="E12" s="10">
        <f>'110唪口水電'!D10</f>
        <v>4572554</v>
      </c>
      <c r="F12" s="7">
        <f t="shared" si="1"/>
        <v>0.99600014550469984</v>
      </c>
      <c r="G12" s="6">
        <f t="shared" si="2"/>
        <v>18363</v>
      </c>
      <c r="H12" s="8"/>
    </row>
    <row r="13" spans="1:8" ht="21" x14ac:dyDescent="0.25">
      <c r="A13" s="11" t="s">
        <v>12</v>
      </c>
      <c r="B13" s="10">
        <f>SUM(B12)</f>
        <v>4590917</v>
      </c>
      <c r="C13" s="35">
        <f t="shared" si="0"/>
        <v>4590917</v>
      </c>
      <c r="D13" s="35">
        <f>D12</f>
        <v>150742</v>
      </c>
      <c r="E13" s="10">
        <f>SUM(E12)</f>
        <v>4572554</v>
      </c>
      <c r="F13" s="7">
        <f t="shared" si="1"/>
        <v>0.99600014550469984</v>
      </c>
      <c r="G13" s="6">
        <f t="shared" si="2"/>
        <v>18363</v>
      </c>
      <c r="H13" s="12"/>
    </row>
    <row r="14" spans="1:8" ht="21" x14ac:dyDescent="0.25">
      <c r="A14" s="11" t="s">
        <v>88</v>
      </c>
      <c r="B14" s="10">
        <f>行政作業費!C8</f>
        <v>52191</v>
      </c>
      <c r="C14" s="35">
        <f>B14</f>
        <v>52191</v>
      </c>
      <c r="D14" s="35">
        <v>2586</v>
      </c>
      <c r="E14" s="10">
        <f>行政作業費!D8</f>
        <v>52191</v>
      </c>
      <c r="F14" s="7">
        <f t="shared" si="1"/>
        <v>1</v>
      </c>
      <c r="G14" s="6">
        <f t="shared" si="2"/>
        <v>0</v>
      </c>
      <c r="H14" s="8"/>
    </row>
    <row r="15" spans="1:8" ht="21" x14ac:dyDescent="0.25">
      <c r="A15" s="11" t="s">
        <v>89</v>
      </c>
      <c r="B15" s="10">
        <f>B14</f>
        <v>52191</v>
      </c>
      <c r="C15" s="35">
        <f>B15</f>
        <v>52191</v>
      </c>
      <c r="D15" s="35">
        <f>D14</f>
        <v>2586</v>
      </c>
      <c r="E15" s="10">
        <f>E14</f>
        <v>52191</v>
      </c>
      <c r="F15" s="7">
        <f t="shared" si="1"/>
        <v>1</v>
      </c>
      <c r="G15" s="6">
        <f t="shared" si="2"/>
        <v>0</v>
      </c>
      <c r="H15" s="12"/>
    </row>
    <row r="16" spans="1:8" ht="21" x14ac:dyDescent="0.25">
      <c r="A16" s="5" t="s">
        <v>13</v>
      </c>
      <c r="B16" s="6">
        <f>SUM(B11+B13+B15)</f>
        <v>25196920</v>
      </c>
      <c r="C16" s="34">
        <f t="shared" si="0"/>
        <v>25196920</v>
      </c>
      <c r="D16" s="34">
        <f>D11+D13+D15</f>
        <v>180623</v>
      </c>
      <c r="E16" s="10">
        <f>SUM(E11+E13+E15)</f>
        <v>24808752</v>
      </c>
      <c r="F16" s="7">
        <f t="shared" si="1"/>
        <v>0.98459462505734829</v>
      </c>
      <c r="G16" s="6">
        <f>G11+G13+G15</f>
        <v>388168</v>
      </c>
      <c r="H16" s="8"/>
    </row>
    <row r="17" spans="1:8" x14ac:dyDescent="0.25">
      <c r="A17" s="14" t="s">
        <v>160</v>
      </c>
      <c r="B17" s="13"/>
      <c r="C17" s="13"/>
      <c r="D17" s="13"/>
      <c r="E17" s="13"/>
      <c r="F17" s="13"/>
      <c r="G17" s="13"/>
      <c r="H17" s="13"/>
    </row>
    <row r="18" spans="1:8" ht="21" x14ac:dyDescent="0.25">
      <c r="A18" s="15" t="s">
        <v>14</v>
      </c>
    </row>
    <row r="21" spans="1:8" x14ac:dyDescent="0.25">
      <c r="G21" t="s">
        <v>104</v>
      </c>
    </row>
    <row r="25" spans="1:8" ht="12" customHeight="1" x14ac:dyDescent="0.25"/>
    <row r="26" spans="1:8" ht="9.75" hidden="1" customHeight="1" x14ac:dyDescent="0.25"/>
    <row r="27" spans="1:8" hidden="1" x14ac:dyDescent="0.25"/>
    <row r="28" spans="1:8" hidden="1" x14ac:dyDescent="0.25"/>
    <row r="29" spans="1:8" hidden="1" x14ac:dyDescent="0.25"/>
    <row r="30" spans="1:8" hidden="1" x14ac:dyDescent="0.25"/>
    <row r="31" spans="1:8" hidden="1" x14ac:dyDescent="0.25"/>
    <row r="32" spans="1:8" hidden="1" x14ac:dyDescent="0.25"/>
  </sheetData>
  <mergeCells count="1">
    <mergeCell ref="A1:H1"/>
  </mergeCells>
  <phoneticPr fontId="1" type="noConversion"/>
  <pageMargins left="0.70866141732283472" right="0.70866141732283472" top="0.74803149606299213" bottom="0.74803149606299213" header="0.31496062992125984" footer="0.31496062992125984"/>
  <pageSetup paperSize="9" scale="7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7"/>
  <sheetViews>
    <sheetView topLeftCell="C13" workbookViewId="0">
      <selection activeCell="F7" sqref="F7"/>
    </sheetView>
  </sheetViews>
  <sheetFormatPr defaultRowHeight="16.5" x14ac:dyDescent="0.25"/>
  <cols>
    <col min="1" max="1" width="7.375" customWidth="1"/>
    <col min="2" max="2" width="30.75" customWidth="1"/>
    <col min="3" max="5" width="15.75" customWidth="1"/>
    <col min="6" max="6" width="38.75" customWidth="1"/>
    <col min="7" max="7" width="13.875" bestFit="1" customWidth="1"/>
  </cols>
  <sheetData>
    <row r="1" spans="1:8" ht="75" customHeight="1" x14ac:dyDescent="0.25">
      <c r="A1" s="88" t="str">
        <f>'110年總表'!A1</f>
        <v>臺南市新化區暨唪口里辦理
「110年度臺南市永康垃圾資源回收(焚化)廠營運階段回饋金」112年度11月份執行情況表</v>
      </c>
      <c r="B1" s="88"/>
      <c r="C1" s="88"/>
      <c r="D1" s="88"/>
      <c r="E1" s="88"/>
      <c r="F1" s="88"/>
      <c r="G1" s="88"/>
      <c r="H1" s="88"/>
    </row>
    <row r="2" spans="1:8" ht="17.25" thickBot="1" x14ac:dyDescent="0.3">
      <c r="A2" t="str">
        <f>'110年總表'!A2</f>
        <v>製表日期：112年12月11日</v>
      </c>
    </row>
    <row r="3" spans="1:8" ht="17.25" customHeight="1" thickTop="1" x14ac:dyDescent="0.25">
      <c r="A3" s="72" t="s">
        <v>32</v>
      </c>
      <c r="B3" s="74" t="s">
        <v>33</v>
      </c>
      <c r="C3" s="74"/>
      <c r="D3" s="74"/>
      <c r="E3" s="74"/>
      <c r="F3" s="74"/>
      <c r="G3" s="16"/>
    </row>
    <row r="4" spans="1:8" x14ac:dyDescent="0.25">
      <c r="A4" s="73"/>
      <c r="B4" s="17" t="s">
        <v>34</v>
      </c>
      <c r="C4" s="18" t="s">
        <v>35</v>
      </c>
      <c r="D4" s="18" t="s">
        <v>36</v>
      </c>
      <c r="E4" s="19" t="s">
        <v>37</v>
      </c>
      <c r="F4" s="17" t="s">
        <v>38</v>
      </c>
      <c r="G4" s="20" t="s">
        <v>102</v>
      </c>
    </row>
    <row r="5" spans="1:8" ht="37.5" customHeight="1" x14ac:dyDescent="0.25">
      <c r="A5" s="97" t="s">
        <v>69</v>
      </c>
      <c r="B5" s="28" t="s">
        <v>70</v>
      </c>
      <c r="C5" s="22">
        <v>200000</v>
      </c>
      <c r="D5" s="22">
        <v>174348</v>
      </c>
      <c r="E5" s="23">
        <f t="shared" ref="E5:E16" si="0">D5/C5</f>
        <v>0.87173999999999996</v>
      </c>
      <c r="F5" s="55" t="s">
        <v>141</v>
      </c>
      <c r="G5" s="42">
        <f>C5-D5</f>
        <v>25652</v>
      </c>
    </row>
    <row r="6" spans="1:8" ht="128.25" x14ac:dyDescent="0.25">
      <c r="A6" s="97"/>
      <c r="B6" s="28" t="s">
        <v>71</v>
      </c>
      <c r="C6" s="22">
        <v>20000</v>
      </c>
      <c r="D6" s="43">
        <v>20000</v>
      </c>
      <c r="E6" s="23">
        <f>D6/C6</f>
        <v>1</v>
      </c>
      <c r="F6" s="57" t="s">
        <v>139</v>
      </c>
      <c r="G6" s="42">
        <f>C6-D6</f>
        <v>0</v>
      </c>
    </row>
    <row r="7" spans="1:8" ht="142.5" x14ac:dyDescent="0.25">
      <c r="A7" s="97"/>
      <c r="B7" s="28" t="s">
        <v>72</v>
      </c>
      <c r="C7" s="22">
        <v>45993</v>
      </c>
      <c r="D7" s="43">
        <v>45332</v>
      </c>
      <c r="E7" s="23">
        <f t="shared" si="0"/>
        <v>0.98562824777683555</v>
      </c>
      <c r="F7" s="21" t="s">
        <v>182</v>
      </c>
      <c r="G7" s="42">
        <f t="shared" ref="G7:G16" si="1">C7-D7</f>
        <v>661</v>
      </c>
    </row>
    <row r="8" spans="1:8" ht="77.25" customHeight="1" x14ac:dyDescent="0.25">
      <c r="A8" s="97"/>
      <c r="B8" s="28" t="s">
        <v>81</v>
      </c>
      <c r="C8" s="22">
        <v>106007</v>
      </c>
      <c r="D8" s="22">
        <v>106007</v>
      </c>
      <c r="E8" s="23">
        <f t="shared" si="0"/>
        <v>1</v>
      </c>
      <c r="F8" s="21" t="s">
        <v>130</v>
      </c>
      <c r="G8" s="42">
        <f t="shared" si="1"/>
        <v>0</v>
      </c>
    </row>
    <row r="9" spans="1:8" ht="99.75" x14ac:dyDescent="0.25">
      <c r="A9" s="97"/>
      <c r="B9" s="28" t="s">
        <v>73</v>
      </c>
      <c r="C9" s="22">
        <v>160000</v>
      </c>
      <c r="D9" s="22">
        <v>160000</v>
      </c>
      <c r="E9" s="23">
        <f t="shared" si="0"/>
        <v>1</v>
      </c>
      <c r="F9" s="21" t="s">
        <v>117</v>
      </c>
      <c r="G9" s="42">
        <f t="shared" si="1"/>
        <v>0</v>
      </c>
    </row>
    <row r="10" spans="1:8" ht="57" x14ac:dyDescent="0.25">
      <c r="A10" s="97"/>
      <c r="B10" s="39" t="s">
        <v>74</v>
      </c>
      <c r="C10" s="37">
        <v>80000</v>
      </c>
      <c r="D10" s="37">
        <v>80000</v>
      </c>
      <c r="E10" s="38">
        <f t="shared" si="0"/>
        <v>1</v>
      </c>
      <c r="F10" s="21" t="s">
        <v>111</v>
      </c>
      <c r="G10" s="42">
        <f t="shared" si="1"/>
        <v>0</v>
      </c>
    </row>
    <row r="11" spans="1:8" ht="49.5" x14ac:dyDescent="0.25">
      <c r="A11" s="97"/>
      <c r="B11" s="39" t="s">
        <v>75</v>
      </c>
      <c r="C11" s="37">
        <v>30000</v>
      </c>
      <c r="D11" s="37">
        <v>30000</v>
      </c>
      <c r="E11" s="38">
        <f t="shared" si="0"/>
        <v>1</v>
      </c>
      <c r="F11" s="21" t="s">
        <v>113</v>
      </c>
      <c r="G11" s="42">
        <f t="shared" si="1"/>
        <v>0</v>
      </c>
    </row>
    <row r="12" spans="1:8" ht="156.75" x14ac:dyDescent="0.25">
      <c r="A12" s="45"/>
      <c r="B12" s="39" t="s">
        <v>106</v>
      </c>
      <c r="C12" s="37">
        <v>140000</v>
      </c>
      <c r="D12" s="37">
        <v>140000</v>
      </c>
      <c r="E12" s="38">
        <f t="shared" si="0"/>
        <v>1</v>
      </c>
      <c r="F12" s="61" t="s">
        <v>162</v>
      </c>
      <c r="G12" s="42">
        <f t="shared" si="1"/>
        <v>0</v>
      </c>
    </row>
    <row r="13" spans="1:8" ht="33" x14ac:dyDescent="0.25">
      <c r="A13" s="45"/>
      <c r="B13" s="28" t="s">
        <v>95</v>
      </c>
      <c r="C13" s="22">
        <v>30000</v>
      </c>
      <c r="D13" s="43">
        <v>30000</v>
      </c>
      <c r="E13" s="23">
        <f>D13/C13</f>
        <v>1</v>
      </c>
      <c r="F13" s="56" t="s">
        <v>142</v>
      </c>
      <c r="G13" s="42">
        <f>C13-D13</f>
        <v>0</v>
      </c>
    </row>
    <row r="14" spans="1:8" ht="114" x14ac:dyDescent="0.25">
      <c r="A14" s="45"/>
      <c r="B14" s="28" t="s">
        <v>96</v>
      </c>
      <c r="C14" s="22">
        <v>120000</v>
      </c>
      <c r="D14" s="44">
        <v>120000</v>
      </c>
      <c r="E14" s="23">
        <f>D14/C14</f>
        <v>1</v>
      </c>
      <c r="F14" s="57" t="s">
        <v>138</v>
      </c>
      <c r="G14" s="42">
        <f>C14-D14</f>
        <v>0</v>
      </c>
    </row>
    <row r="15" spans="1:8" ht="99.75" x14ac:dyDescent="0.25">
      <c r="A15" s="45"/>
      <c r="B15" s="39" t="s">
        <v>99</v>
      </c>
      <c r="C15" s="37">
        <v>68000</v>
      </c>
      <c r="D15" s="44">
        <v>63000</v>
      </c>
      <c r="E15" s="38">
        <f>D15/C15</f>
        <v>0.92647058823529416</v>
      </c>
      <c r="F15" s="57" t="s">
        <v>181</v>
      </c>
      <c r="G15" s="42">
        <f>C15-D15</f>
        <v>5000</v>
      </c>
    </row>
    <row r="16" spans="1:8" ht="17.25" thickBot="1" x14ac:dyDescent="0.3">
      <c r="A16" s="29"/>
      <c r="B16" s="25" t="s">
        <v>42</v>
      </c>
      <c r="C16" s="26">
        <f>SUM(C5:C15)</f>
        <v>1000000</v>
      </c>
      <c r="D16" s="26">
        <f>SUM(D5:D15)</f>
        <v>968687</v>
      </c>
      <c r="E16" s="27">
        <f t="shared" si="0"/>
        <v>0.96868699999999996</v>
      </c>
      <c r="F16" s="25"/>
      <c r="G16" s="42">
        <f t="shared" si="1"/>
        <v>31313</v>
      </c>
    </row>
    <row r="17" ht="17.25" thickTop="1" x14ac:dyDescent="0.25"/>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6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4"/>
  <sheetViews>
    <sheetView topLeftCell="B4" workbookViewId="0">
      <selection activeCell="F6" sqref="F6"/>
    </sheetView>
  </sheetViews>
  <sheetFormatPr defaultRowHeight="16.5" x14ac:dyDescent="0.25"/>
  <cols>
    <col min="1" max="1" width="7" customWidth="1"/>
    <col min="2" max="2" width="28.125" customWidth="1"/>
    <col min="3" max="5" width="15.75" customWidth="1"/>
    <col min="6" max="6" width="36.75" customWidth="1"/>
    <col min="7" max="7" width="13.125" bestFit="1" customWidth="1"/>
  </cols>
  <sheetData>
    <row r="1" spans="1:8" ht="72.75" customHeight="1" x14ac:dyDescent="0.25">
      <c r="A1" s="71" t="str">
        <f>'110年總表'!A1</f>
        <v>臺南市新化區暨唪口里辦理
「110年度臺南市永康垃圾資源回收(焚化)廠營運階段回饋金」112年度11月份執行情況表</v>
      </c>
      <c r="B1" s="71"/>
      <c r="C1" s="71"/>
      <c r="D1" s="71"/>
      <c r="E1" s="71"/>
      <c r="F1" s="71"/>
      <c r="G1" s="71"/>
      <c r="H1" s="71"/>
    </row>
    <row r="2" spans="1:8" ht="17.25" thickBot="1" x14ac:dyDescent="0.3">
      <c r="A2" t="str">
        <f>'110年總表'!A2</f>
        <v>製表日期：112年12月11日</v>
      </c>
    </row>
    <row r="3" spans="1:8" ht="17.25" thickTop="1" x14ac:dyDescent="0.25">
      <c r="A3" s="72" t="s">
        <v>15</v>
      </c>
      <c r="B3" s="74" t="s">
        <v>16</v>
      </c>
      <c r="C3" s="74"/>
      <c r="D3" s="74"/>
      <c r="E3" s="74"/>
      <c r="F3" s="74"/>
      <c r="G3" s="16"/>
    </row>
    <row r="4" spans="1:8" ht="35.25" customHeight="1" x14ac:dyDescent="0.25">
      <c r="A4" s="73"/>
      <c r="B4" s="17" t="s">
        <v>17</v>
      </c>
      <c r="C4" s="18" t="s">
        <v>18</v>
      </c>
      <c r="D4" s="18" t="s">
        <v>19</v>
      </c>
      <c r="E4" s="19" t="s">
        <v>20</v>
      </c>
      <c r="F4" s="17" t="s">
        <v>21</v>
      </c>
      <c r="G4" s="20" t="s">
        <v>103</v>
      </c>
    </row>
    <row r="5" spans="1:8" ht="370.5" x14ac:dyDescent="0.25">
      <c r="A5" s="83" t="s">
        <v>22</v>
      </c>
      <c r="B5" s="81" t="s">
        <v>77</v>
      </c>
      <c r="C5" s="75">
        <v>13873812</v>
      </c>
      <c r="D5" s="77">
        <v>13844810</v>
      </c>
      <c r="E5" s="79">
        <f>D5/C5</f>
        <v>0.99790958678119612</v>
      </c>
      <c r="F5" s="21" t="s">
        <v>190</v>
      </c>
      <c r="G5" s="85">
        <f>C5-D5</f>
        <v>29002</v>
      </c>
    </row>
    <row r="6" spans="1:8" ht="71.25" x14ac:dyDescent="0.25">
      <c r="A6" s="84"/>
      <c r="B6" s="82"/>
      <c r="C6" s="76"/>
      <c r="D6" s="78"/>
      <c r="E6" s="80"/>
      <c r="F6" s="61" t="s">
        <v>193</v>
      </c>
      <c r="G6" s="86"/>
    </row>
    <row r="7" spans="1:8" ht="57" x14ac:dyDescent="0.25">
      <c r="A7" s="53" t="s">
        <v>146</v>
      </c>
      <c r="B7" s="64" t="s">
        <v>145</v>
      </c>
      <c r="C7" s="65">
        <v>50000</v>
      </c>
      <c r="D7" s="37">
        <v>50000</v>
      </c>
      <c r="E7" s="23">
        <f t="shared" ref="E7:E12" si="0">D7/C7</f>
        <v>1</v>
      </c>
      <c r="F7" s="61" t="s">
        <v>155</v>
      </c>
      <c r="G7" s="54">
        <f t="shared" ref="G7:G13" si="1">C7-D7</f>
        <v>0</v>
      </c>
    </row>
    <row r="8" spans="1:8" ht="71.25" x14ac:dyDescent="0.25">
      <c r="A8" s="53" t="s">
        <v>146</v>
      </c>
      <c r="B8" s="64" t="s">
        <v>147</v>
      </c>
      <c r="C8" s="65">
        <v>200000</v>
      </c>
      <c r="D8" s="37">
        <v>200000</v>
      </c>
      <c r="E8" s="23">
        <f t="shared" si="0"/>
        <v>1</v>
      </c>
      <c r="F8" s="61" t="s">
        <v>169</v>
      </c>
      <c r="G8" s="54">
        <f t="shared" si="1"/>
        <v>0</v>
      </c>
    </row>
    <row r="9" spans="1:8" ht="85.5" x14ac:dyDescent="0.25">
      <c r="A9" s="53" t="s">
        <v>149</v>
      </c>
      <c r="B9" s="64" t="s">
        <v>148</v>
      </c>
      <c r="C9" s="65">
        <v>90000</v>
      </c>
      <c r="D9" s="37">
        <v>90000</v>
      </c>
      <c r="E9" s="23">
        <f t="shared" si="0"/>
        <v>1</v>
      </c>
      <c r="F9" s="61" t="s">
        <v>173</v>
      </c>
      <c r="G9" s="54">
        <f t="shared" si="1"/>
        <v>0</v>
      </c>
    </row>
    <row r="10" spans="1:8" ht="99.75" x14ac:dyDescent="0.25">
      <c r="A10" s="53" t="s">
        <v>151</v>
      </c>
      <c r="B10" s="64" t="s">
        <v>150</v>
      </c>
      <c r="C10" s="65">
        <v>220000</v>
      </c>
      <c r="D10" s="37">
        <v>220000</v>
      </c>
      <c r="E10" s="23">
        <f t="shared" si="0"/>
        <v>1</v>
      </c>
      <c r="F10" s="61" t="s">
        <v>179</v>
      </c>
      <c r="G10" s="54">
        <f t="shared" si="1"/>
        <v>0</v>
      </c>
    </row>
    <row r="11" spans="1:8" ht="33" x14ac:dyDescent="0.25">
      <c r="A11" s="53" t="s">
        <v>22</v>
      </c>
      <c r="B11" s="64" t="s">
        <v>152</v>
      </c>
      <c r="C11" s="65">
        <v>30000</v>
      </c>
      <c r="D11" s="37">
        <v>30000</v>
      </c>
      <c r="E11" s="23">
        <f t="shared" si="0"/>
        <v>1</v>
      </c>
      <c r="F11" s="61" t="s">
        <v>157</v>
      </c>
      <c r="G11" s="54">
        <f t="shared" si="1"/>
        <v>0</v>
      </c>
    </row>
    <row r="12" spans="1:8" ht="42.75" x14ac:dyDescent="0.25">
      <c r="A12" s="53" t="s">
        <v>22</v>
      </c>
      <c r="B12" s="64" t="s">
        <v>153</v>
      </c>
      <c r="C12" s="65">
        <v>90000</v>
      </c>
      <c r="D12" s="37">
        <v>90000</v>
      </c>
      <c r="E12" s="23">
        <f t="shared" si="0"/>
        <v>1</v>
      </c>
      <c r="F12" s="61" t="s">
        <v>154</v>
      </c>
      <c r="G12" s="54">
        <f t="shared" si="1"/>
        <v>0</v>
      </c>
    </row>
    <row r="13" spans="1:8" ht="17.25" thickBot="1" x14ac:dyDescent="0.3">
      <c r="A13" s="24"/>
      <c r="B13" s="25" t="s">
        <v>23</v>
      </c>
      <c r="C13" s="26">
        <f>SUM(C5:C12)</f>
        <v>14553812</v>
      </c>
      <c r="D13" s="26">
        <f>SUM(D5:D12)</f>
        <v>14524810</v>
      </c>
      <c r="E13" s="27">
        <f>D13/C13</f>
        <v>0.99800725748003338</v>
      </c>
      <c r="F13" s="25"/>
      <c r="G13" s="54">
        <f t="shared" si="1"/>
        <v>29002</v>
      </c>
    </row>
    <row r="14" spans="1:8" ht="17.25" thickTop="1" x14ac:dyDescent="0.25"/>
  </sheetData>
  <mergeCells count="9">
    <mergeCell ref="A1:H1"/>
    <mergeCell ref="A3:A4"/>
    <mergeCell ref="B3:F3"/>
    <mergeCell ref="C5:C6"/>
    <mergeCell ref="D5:D6"/>
    <mergeCell ref="E5:E6"/>
    <mergeCell ref="B5:B6"/>
    <mergeCell ref="A5:A6"/>
    <mergeCell ref="G5:G6"/>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
  <sheetViews>
    <sheetView workbookViewId="0">
      <selection activeCell="F28" sqref="F28"/>
    </sheetView>
  </sheetViews>
  <sheetFormatPr defaultRowHeight="16.5" x14ac:dyDescent="0.2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85.5" customHeight="1" x14ac:dyDescent="0.25">
      <c r="A1" s="71" t="str">
        <f>'110年總表'!A1</f>
        <v>臺南市新化區暨唪口里辦理
「110年度臺南市永康垃圾資源回收(焚化)廠營運階段回饋金」112年度11月份執行情況表</v>
      </c>
      <c r="B1" s="71"/>
      <c r="C1" s="71"/>
      <c r="D1" s="71"/>
      <c r="E1" s="71"/>
      <c r="F1" s="71"/>
      <c r="G1" s="71"/>
      <c r="H1" s="71"/>
    </row>
    <row r="2" spans="1:8" ht="17.25" thickBot="1" x14ac:dyDescent="0.3">
      <c r="A2" t="str">
        <f>'110年總表'!A2</f>
        <v>製表日期：112年12月11日</v>
      </c>
    </row>
    <row r="3" spans="1:8" ht="17.25" thickTop="1" x14ac:dyDescent="0.25">
      <c r="A3" s="72" t="s">
        <v>15</v>
      </c>
      <c r="B3" s="74" t="s">
        <v>33</v>
      </c>
      <c r="C3" s="74"/>
      <c r="D3" s="74"/>
      <c r="E3" s="74"/>
      <c r="F3" s="74"/>
      <c r="G3" s="16"/>
    </row>
    <row r="4" spans="1:8" x14ac:dyDescent="0.25">
      <c r="A4" s="73"/>
      <c r="B4" s="17" t="s">
        <v>17</v>
      </c>
      <c r="C4" s="18" t="s">
        <v>35</v>
      </c>
      <c r="D4" s="18" t="s">
        <v>19</v>
      </c>
      <c r="E4" s="19" t="s">
        <v>20</v>
      </c>
      <c r="F4" s="17" t="s">
        <v>21</v>
      </c>
      <c r="G4" s="20" t="s">
        <v>102</v>
      </c>
    </row>
    <row r="5" spans="1:8" ht="121.5" customHeight="1" x14ac:dyDescent="0.25">
      <c r="A5" s="83" t="s">
        <v>22</v>
      </c>
      <c r="B5" s="45" t="s">
        <v>90</v>
      </c>
      <c r="C5" s="46">
        <v>8399</v>
      </c>
      <c r="D5" s="22">
        <v>8399</v>
      </c>
      <c r="E5" s="23">
        <f>D5/C5</f>
        <v>1</v>
      </c>
      <c r="F5" s="21" t="s">
        <v>191</v>
      </c>
      <c r="G5" s="54">
        <f>C5-D5</f>
        <v>0</v>
      </c>
    </row>
    <row r="6" spans="1:8" ht="384.75" x14ac:dyDescent="0.25">
      <c r="A6" s="87"/>
      <c r="B6" s="81" t="s">
        <v>78</v>
      </c>
      <c r="C6" s="77">
        <v>43792</v>
      </c>
      <c r="D6" s="77">
        <v>43792</v>
      </c>
      <c r="E6" s="79">
        <f>D6/C6</f>
        <v>1</v>
      </c>
      <c r="F6" s="21" t="s">
        <v>140</v>
      </c>
      <c r="G6" s="54">
        <f t="shared" ref="G6:G8" si="0">C6-D6</f>
        <v>0</v>
      </c>
    </row>
    <row r="7" spans="1:8" ht="101.25" customHeight="1" x14ac:dyDescent="0.25">
      <c r="A7" s="84"/>
      <c r="B7" s="82"/>
      <c r="C7" s="78"/>
      <c r="D7" s="78"/>
      <c r="E7" s="80"/>
      <c r="F7" s="61" t="s">
        <v>192</v>
      </c>
      <c r="G7" s="54"/>
    </row>
    <row r="8" spans="1:8" ht="17.25" thickBot="1" x14ac:dyDescent="0.3">
      <c r="A8" s="24"/>
      <c r="B8" s="25" t="s">
        <v>91</v>
      </c>
      <c r="C8" s="26">
        <f>SUM(C5:C6)</f>
        <v>52191</v>
      </c>
      <c r="D8" s="26">
        <f>D5+D6</f>
        <v>52191</v>
      </c>
      <c r="E8" s="23">
        <f>D8/C8</f>
        <v>1</v>
      </c>
      <c r="F8" s="25"/>
      <c r="G8" s="54">
        <f t="shared" si="0"/>
        <v>0</v>
      </c>
    </row>
    <row r="9" spans="1:8" ht="17.25" thickTop="1" x14ac:dyDescent="0.25"/>
  </sheetData>
  <mergeCells count="8">
    <mergeCell ref="A1:H1"/>
    <mergeCell ref="A3:A4"/>
    <mergeCell ref="B3:F3"/>
    <mergeCell ref="C6:C7"/>
    <mergeCell ref="D6:D7"/>
    <mergeCell ref="E6:E7"/>
    <mergeCell ref="A5:A7"/>
    <mergeCell ref="B6:B7"/>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4"/>
  <sheetViews>
    <sheetView topLeftCell="C7" workbookViewId="0">
      <selection activeCell="F8" sqref="F8"/>
    </sheetView>
  </sheetViews>
  <sheetFormatPr defaultRowHeight="16.5" x14ac:dyDescent="0.25"/>
  <cols>
    <col min="1" max="1" width="7.375" customWidth="1"/>
    <col min="2" max="2" width="28.125" customWidth="1"/>
    <col min="3" max="5" width="15.75" customWidth="1"/>
    <col min="6" max="6" width="38.75" customWidth="1"/>
    <col min="7" max="7" width="13.875" bestFit="1" customWidth="1"/>
  </cols>
  <sheetData>
    <row r="1" spans="1:8" ht="79.5" customHeight="1" x14ac:dyDescent="0.25">
      <c r="A1" s="88" t="str">
        <f>'110年總表'!A1</f>
        <v>臺南市新化區暨唪口里辦理
「110年度臺南市永康垃圾資源回收(焚化)廠營運階段回饋金」112年度11月份執行情況表</v>
      </c>
      <c r="B1" s="88"/>
      <c r="C1" s="88"/>
      <c r="D1" s="88"/>
      <c r="E1" s="88"/>
      <c r="F1" s="88"/>
      <c r="G1" s="88"/>
      <c r="H1" s="88"/>
    </row>
    <row r="2" spans="1:8" ht="17.25" thickBot="1" x14ac:dyDescent="0.3">
      <c r="A2" t="str">
        <f>'110年總表'!A2</f>
        <v>製表日期：112年12月11日</v>
      </c>
    </row>
    <row r="3" spans="1:8" ht="17.25" customHeight="1" thickTop="1" x14ac:dyDescent="0.25">
      <c r="A3" s="72" t="s">
        <v>32</v>
      </c>
      <c r="B3" s="74" t="s">
        <v>33</v>
      </c>
      <c r="C3" s="74"/>
      <c r="D3" s="74"/>
      <c r="E3" s="74"/>
      <c r="F3" s="74"/>
      <c r="G3" s="16"/>
    </row>
    <row r="4" spans="1:8" x14ac:dyDescent="0.25">
      <c r="A4" s="73"/>
      <c r="B4" s="17" t="s">
        <v>34</v>
      </c>
      <c r="C4" s="18" t="s">
        <v>35</v>
      </c>
      <c r="D4" s="18" t="s">
        <v>36</v>
      </c>
      <c r="E4" s="19" t="s">
        <v>37</v>
      </c>
      <c r="F4" s="17" t="s">
        <v>38</v>
      </c>
      <c r="G4" s="20" t="s">
        <v>180</v>
      </c>
    </row>
    <row r="5" spans="1:8" ht="50.25" customHeight="1" x14ac:dyDescent="0.25">
      <c r="A5" s="89" t="s">
        <v>39</v>
      </c>
      <c r="B5" s="32" t="s">
        <v>40</v>
      </c>
      <c r="C5" s="22">
        <v>350000</v>
      </c>
      <c r="D5" s="22">
        <v>350000</v>
      </c>
      <c r="E5" s="23">
        <f t="shared" ref="E5:E14" si="0">D5/C5</f>
        <v>1</v>
      </c>
      <c r="F5" s="55" t="s">
        <v>128</v>
      </c>
      <c r="G5" s="42">
        <f>C5-D5</f>
        <v>0</v>
      </c>
    </row>
    <row r="6" spans="1:8" ht="39" customHeight="1" x14ac:dyDescent="0.25">
      <c r="A6" s="90"/>
      <c r="B6" s="28" t="s">
        <v>25</v>
      </c>
      <c r="C6" s="22">
        <v>20000</v>
      </c>
      <c r="D6" s="22">
        <v>19857</v>
      </c>
      <c r="E6" s="23">
        <f t="shared" si="0"/>
        <v>0.99285000000000001</v>
      </c>
      <c r="F6" s="55" t="s">
        <v>124</v>
      </c>
      <c r="G6" s="42">
        <f t="shared" ref="G6:G14" si="1">C6-D6</f>
        <v>143</v>
      </c>
    </row>
    <row r="7" spans="1:8" ht="57" x14ac:dyDescent="0.25">
      <c r="A7" s="90"/>
      <c r="B7" s="28" t="s">
        <v>26</v>
      </c>
      <c r="C7" s="22">
        <v>100000</v>
      </c>
      <c r="D7" s="22">
        <v>99600</v>
      </c>
      <c r="E7" s="23">
        <f t="shared" si="0"/>
        <v>0.996</v>
      </c>
      <c r="F7" s="21" t="s">
        <v>109</v>
      </c>
      <c r="G7" s="42">
        <f t="shared" si="1"/>
        <v>400</v>
      </c>
    </row>
    <row r="8" spans="1:8" ht="88.5" customHeight="1" x14ac:dyDescent="0.25">
      <c r="A8" s="90"/>
      <c r="B8" s="28" t="s">
        <v>27</v>
      </c>
      <c r="C8" s="22">
        <v>70000</v>
      </c>
      <c r="D8" s="22">
        <v>70000</v>
      </c>
      <c r="E8" s="23">
        <f t="shared" si="0"/>
        <v>1</v>
      </c>
      <c r="F8" s="55" t="s">
        <v>178</v>
      </c>
      <c r="G8" s="42">
        <f t="shared" si="1"/>
        <v>0</v>
      </c>
    </row>
    <row r="9" spans="1:8" ht="49.5" x14ac:dyDescent="0.25">
      <c r="A9" s="90"/>
      <c r="B9" s="28" t="s">
        <v>28</v>
      </c>
      <c r="C9" s="22">
        <v>30000</v>
      </c>
      <c r="D9" s="22">
        <v>30000</v>
      </c>
      <c r="E9" s="23">
        <f t="shared" si="0"/>
        <v>1</v>
      </c>
      <c r="F9" s="55" t="s">
        <v>107</v>
      </c>
      <c r="G9" s="42">
        <f t="shared" si="1"/>
        <v>0</v>
      </c>
    </row>
    <row r="10" spans="1:8" ht="42.75" x14ac:dyDescent="0.25">
      <c r="A10" s="90"/>
      <c r="B10" s="28" t="s">
        <v>29</v>
      </c>
      <c r="C10" s="22">
        <v>60000</v>
      </c>
      <c r="D10" s="22">
        <v>60000</v>
      </c>
      <c r="E10" s="23">
        <f t="shared" si="0"/>
        <v>1</v>
      </c>
      <c r="F10" s="21" t="s">
        <v>122</v>
      </c>
      <c r="G10" s="42">
        <f t="shared" si="1"/>
        <v>0</v>
      </c>
    </row>
    <row r="11" spans="1:8" ht="57" x14ac:dyDescent="0.25">
      <c r="A11" s="90"/>
      <c r="B11" s="28" t="s">
        <v>30</v>
      </c>
      <c r="C11" s="22">
        <v>100000</v>
      </c>
      <c r="D11" s="22">
        <v>99600</v>
      </c>
      <c r="E11" s="23">
        <f t="shared" si="0"/>
        <v>0.996</v>
      </c>
      <c r="F11" s="21" t="s">
        <v>108</v>
      </c>
      <c r="G11" s="42">
        <f t="shared" si="1"/>
        <v>400</v>
      </c>
    </row>
    <row r="12" spans="1:8" ht="99.75" x14ac:dyDescent="0.25">
      <c r="A12" s="90"/>
      <c r="B12" s="28" t="s">
        <v>31</v>
      </c>
      <c r="C12" s="22">
        <v>200000</v>
      </c>
      <c r="D12" s="22">
        <v>199800</v>
      </c>
      <c r="E12" s="23">
        <f t="shared" si="0"/>
        <v>0.999</v>
      </c>
      <c r="F12" s="21" t="s">
        <v>123</v>
      </c>
      <c r="G12" s="42">
        <f t="shared" si="1"/>
        <v>200</v>
      </c>
    </row>
    <row r="13" spans="1:8" ht="57" x14ac:dyDescent="0.25">
      <c r="A13" s="62"/>
      <c r="B13" s="28" t="s">
        <v>41</v>
      </c>
      <c r="C13" s="22">
        <v>70000</v>
      </c>
      <c r="D13" s="43">
        <v>70000</v>
      </c>
      <c r="E13" s="23">
        <f>D13/C13</f>
        <v>1</v>
      </c>
      <c r="F13" s="21" t="s">
        <v>135</v>
      </c>
      <c r="G13" s="42">
        <f>C13-D13</f>
        <v>0</v>
      </c>
    </row>
    <row r="14" spans="1:8" x14ac:dyDescent="0.25">
      <c r="A14" s="29"/>
      <c r="B14" s="29" t="s">
        <v>42</v>
      </c>
      <c r="C14" s="22">
        <f>SUM(C5:C13)</f>
        <v>1000000</v>
      </c>
      <c r="D14" s="22">
        <f>SUM(D5:D13)</f>
        <v>998857</v>
      </c>
      <c r="E14" s="23">
        <f t="shared" si="0"/>
        <v>0.99885699999999999</v>
      </c>
      <c r="F14" s="50"/>
      <c r="G14" s="42">
        <f t="shared" si="1"/>
        <v>1143</v>
      </c>
    </row>
  </sheetData>
  <mergeCells count="4">
    <mergeCell ref="A1:H1"/>
    <mergeCell ref="A3:A4"/>
    <mergeCell ref="B3:F3"/>
    <mergeCell ref="A5:A12"/>
  </mergeCells>
  <phoneticPr fontId="3" type="noConversion"/>
  <pageMargins left="0.70866141732283472" right="0.70866141732283472" top="0.74803149606299213" bottom="0.74803149606299213" header="0.31496062992125984" footer="0.31496062992125984"/>
  <pageSetup paperSize="9" scale="7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5"/>
  <sheetViews>
    <sheetView topLeftCell="B10" workbookViewId="0">
      <selection activeCell="F9" sqref="F9"/>
    </sheetView>
  </sheetViews>
  <sheetFormatPr defaultRowHeight="16.5" x14ac:dyDescent="0.25"/>
  <cols>
    <col min="1" max="1" width="7.375" customWidth="1"/>
    <col min="2" max="2" width="28.125" customWidth="1"/>
    <col min="3" max="5" width="15.75" customWidth="1"/>
    <col min="6" max="6" width="38.75" customWidth="1"/>
    <col min="7" max="7" width="13.875" bestFit="1" customWidth="1"/>
  </cols>
  <sheetData>
    <row r="1" spans="1:8" ht="78" customHeight="1" x14ac:dyDescent="0.25">
      <c r="A1" s="88" t="str">
        <f>'110年總表'!A1</f>
        <v>臺南市新化區暨唪口里辦理
「110年度臺南市永康垃圾資源回收(焚化)廠營運階段回饋金」112年度11月份執行情況表</v>
      </c>
      <c r="B1" s="88"/>
      <c r="C1" s="88"/>
      <c r="D1" s="88"/>
      <c r="E1" s="88"/>
      <c r="F1" s="88"/>
      <c r="G1" s="88"/>
      <c r="H1" s="88"/>
    </row>
    <row r="2" spans="1:8" ht="17.25" thickBot="1" x14ac:dyDescent="0.3">
      <c r="A2" t="str">
        <f>'110年總表'!A2</f>
        <v>製表日期：112年12月11日</v>
      </c>
    </row>
    <row r="3" spans="1:8" ht="17.25" customHeight="1" thickTop="1" x14ac:dyDescent="0.25">
      <c r="A3" s="72" t="s">
        <v>32</v>
      </c>
      <c r="B3" s="74" t="s">
        <v>33</v>
      </c>
      <c r="C3" s="74"/>
      <c r="D3" s="74"/>
      <c r="E3" s="74"/>
      <c r="F3" s="74"/>
      <c r="G3" s="16"/>
    </row>
    <row r="4" spans="1:8" x14ac:dyDescent="0.25">
      <c r="A4" s="73"/>
      <c r="B4" s="17" t="s">
        <v>34</v>
      </c>
      <c r="C4" s="18" t="s">
        <v>35</v>
      </c>
      <c r="D4" s="18" t="s">
        <v>36</v>
      </c>
      <c r="E4" s="19" t="s">
        <v>37</v>
      </c>
      <c r="F4" s="17" t="s">
        <v>38</v>
      </c>
      <c r="G4" s="20" t="s">
        <v>102</v>
      </c>
    </row>
    <row r="5" spans="1:8" ht="127.5" customHeight="1" x14ac:dyDescent="0.25">
      <c r="A5" s="90" t="s">
        <v>43</v>
      </c>
      <c r="B5" s="28" t="s">
        <v>82</v>
      </c>
      <c r="C5" s="22">
        <v>300000</v>
      </c>
      <c r="D5" s="22">
        <v>300000</v>
      </c>
      <c r="E5" s="23">
        <f t="shared" ref="E5:E14" si="0">D5/C5</f>
        <v>1</v>
      </c>
      <c r="F5" s="56" t="s">
        <v>170</v>
      </c>
      <c r="G5" s="42">
        <f>C5-D5</f>
        <v>0</v>
      </c>
    </row>
    <row r="6" spans="1:8" ht="297" customHeight="1" x14ac:dyDescent="0.25">
      <c r="A6" s="90"/>
      <c r="B6" s="39" t="s">
        <v>93</v>
      </c>
      <c r="C6" s="37">
        <v>110000</v>
      </c>
      <c r="D6" s="22">
        <v>110000</v>
      </c>
      <c r="E6" s="23">
        <f t="shared" si="0"/>
        <v>1</v>
      </c>
      <c r="F6" s="21" t="s">
        <v>115</v>
      </c>
      <c r="G6" s="42">
        <f>C6-D6</f>
        <v>0</v>
      </c>
    </row>
    <row r="7" spans="1:8" ht="85.5" x14ac:dyDescent="0.25">
      <c r="A7" s="90"/>
      <c r="B7" s="28" t="s">
        <v>45</v>
      </c>
      <c r="C7" s="22">
        <v>70000</v>
      </c>
      <c r="D7" s="22">
        <v>70000</v>
      </c>
      <c r="E7" s="23">
        <f t="shared" si="0"/>
        <v>1</v>
      </c>
      <c r="F7" s="21" t="s">
        <v>118</v>
      </c>
      <c r="G7" s="42">
        <f t="shared" ref="G7:G14" si="1">C7-D7</f>
        <v>0</v>
      </c>
    </row>
    <row r="8" spans="1:8" ht="42.75" x14ac:dyDescent="0.25">
      <c r="A8" s="90"/>
      <c r="B8" s="28" t="s">
        <v>97</v>
      </c>
      <c r="C8" s="22">
        <v>70000</v>
      </c>
      <c r="D8" s="22">
        <v>70000</v>
      </c>
      <c r="E8" s="23">
        <f t="shared" si="0"/>
        <v>1</v>
      </c>
      <c r="F8" s="21" t="s">
        <v>110</v>
      </c>
      <c r="G8" s="42">
        <f t="shared" si="1"/>
        <v>0</v>
      </c>
    </row>
    <row r="9" spans="1:8" ht="99.75" x14ac:dyDescent="0.25">
      <c r="A9" s="90"/>
      <c r="B9" s="28" t="s">
        <v>46</v>
      </c>
      <c r="C9" s="22">
        <v>70000</v>
      </c>
      <c r="D9" s="22">
        <v>70000</v>
      </c>
      <c r="E9" s="23">
        <f t="shared" si="0"/>
        <v>1</v>
      </c>
      <c r="F9" s="21" t="s">
        <v>171</v>
      </c>
      <c r="G9" s="42">
        <f t="shared" si="1"/>
        <v>0</v>
      </c>
    </row>
    <row r="10" spans="1:8" ht="99.75" x14ac:dyDescent="0.25">
      <c r="A10" s="90"/>
      <c r="B10" s="28" t="s">
        <v>105</v>
      </c>
      <c r="C10" s="22">
        <v>140000</v>
      </c>
      <c r="D10" s="22">
        <v>140000</v>
      </c>
      <c r="E10" s="23">
        <f t="shared" si="0"/>
        <v>1</v>
      </c>
      <c r="F10" s="21" t="s">
        <v>116</v>
      </c>
      <c r="G10" s="42">
        <f t="shared" si="1"/>
        <v>0</v>
      </c>
    </row>
    <row r="11" spans="1:8" ht="142.5" x14ac:dyDescent="0.25">
      <c r="A11" s="40"/>
      <c r="B11" s="39" t="s">
        <v>47</v>
      </c>
      <c r="C11" s="37">
        <v>120000</v>
      </c>
      <c r="D11" s="37">
        <v>120000</v>
      </c>
      <c r="E11" s="38">
        <f t="shared" si="0"/>
        <v>1</v>
      </c>
      <c r="F11" s="21" t="s">
        <v>125</v>
      </c>
      <c r="G11" s="42">
        <f t="shared" si="1"/>
        <v>0</v>
      </c>
    </row>
    <row r="12" spans="1:8" ht="57" x14ac:dyDescent="0.25">
      <c r="A12" s="40"/>
      <c r="B12" s="39" t="s">
        <v>84</v>
      </c>
      <c r="C12" s="37">
        <v>70000</v>
      </c>
      <c r="D12" s="37">
        <v>70000</v>
      </c>
      <c r="E12" s="38">
        <f t="shared" si="0"/>
        <v>1</v>
      </c>
      <c r="F12" s="21" t="s">
        <v>129</v>
      </c>
      <c r="G12" s="42">
        <f t="shared" si="1"/>
        <v>0</v>
      </c>
    </row>
    <row r="13" spans="1:8" ht="57" x14ac:dyDescent="0.25">
      <c r="A13" s="40"/>
      <c r="B13" s="28" t="s">
        <v>44</v>
      </c>
      <c r="C13" s="22">
        <v>50000</v>
      </c>
      <c r="D13" s="43">
        <v>50000</v>
      </c>
      <c r="E13" s="23">
        <f>D13/C13</f>
        <v>1</v>
      </c>
      <c r="F13" s="56" t="s">
        <v>158</v>
      </c>
      <c r="G13" s="42">
        <f>C13-D13</f>
        <v>0</v>
      </c>
    </row>
    <row r="14" spans="1:8" ht="17.25" thickBot="1" x14ac:dyDescent="0.3">
      <c r="A14" s="24"/>
      <c r="B14" s="25" t="s">
        <v>42</v>
      </c>
      <c r="C14" s="26">
        <f>SUM(C5:C13)</f>
        <v>1000000</v>
      </c>
      <c r="D14" s="26">
        <f>SUM(D5:D13)</f>
        <v>1000000</v>
      </c>
      <c r="E14" s="27">
        <f t="shared" si="0"/>
        <v>1</v>
      </c>
      <c r="F14" s="51"/>
      <c r="G14" s="42">
        <f t="shared" si="1"/>
        <v>0</v>
      </c>
    </row>
    <row r="15" spans="1:8" ht="17.25" thickTop="1" x14ac:dyDescent="0.25"/>
  </sheetData>
  <mergeCells count="4">
    <mergeCell ref="A1:H1"/>
    <mergeCell ref="A3:A4"/>
    <mergeCell ref="B3:F3"/>
    <mergeCell ref="A5:A10"/>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3"/>
  <sheetViews>
    <sheetView topLeftCell="A10" workbookViewId="0">
      <selection activeCell="G12" sqref="G12"/>
    </sheetView>
  </sheetViews>
  <sheetFormatPr defaultRowHeight="16.5" x14ac:dyDescent="0.25"/>
  <cols>
    <col min="1" max="1" width="7.375" customWidth="1"/>
    <col min="2" max="2" width="28.125" customWidth="1"/>
    <col min="3" max="3" width="15.75" customWidth="1"/>
    <col min="4" max="4" width="11.625" bestFit="1" customWidth="1"/>
    <col min="5" max="5" width="15.75" customWidth="1"/>
    <col min="6" max="6" width="38.75" customWidth="1"/>
    <col min="7" max="7" width="13.875" bestFit="1" customWidth="1"/>
  </cols>
  <sheetData>
    <row r="1" spans="1:8" ht="79.5" customHeight="1" x14ac:dyDescent="0.25">
      <c r="A1" s="88" t="str">
        <f>'110年總表'!A1</f>
        <v>臺南市新化區暨唪口里辦理
「110年度臺南市永康垃圾資源回收(焚化)廠營運階段回饋金」112年度11月份執行情況表</v>
      </c>
      <c r="B1" s="88"/>
      <c r="C1" s="88"/>
      <c r="D1" s="88"/>
      <c r="E1" s="88"/>
      <c r="F1" s="88"/>
      <c r="G1" s="88"/>
      <c r="H1" s="88"/>
    </row>
    <row r="2" spans="1:8" ht="17.25" thickBot="1" x14ac:dyDescent="0.3">
      <c r="A2" t="str">
        <f>'110年總表'!A2</f>
        <v>製表日期：112年12月11日</v>
      </c>
    </row>
    <row r="3" spans="1:8" ht="17.25" customHeight="1" thickTop="1" x14ac:dyDescent="0.25">
      <c r="A3" s="72" t="s">
        <v>32</v>
      </c>
      <c r="B3" s="74" t="s">
        <v>33</v>
      </c>
      <c r="C3" s="74"/>
      <c r="D3" s="74"/>
      <c r="E3" s="74"/>
      <c r="F3" s="74"/>
      <c r="G3" s="16"/>
    </row>
    <row r="4" spans="1:8" x14ac:dyDescent="0.25">
      <c r="A4" s="73"/>
      <c r="B4" s="17" t="s">
        <v>34</v>
      </c>
      <c r="C4" s="18" t="s">
        <v>35</v>
      </c>
      <c r="D4" s="18" t="s">
        <v>36</v>
      </c>
      <c r="E4" s="19" t="s">
        <v>37</v>
      </c>
      <c r="F4" s="17" t="s">
        <v>38</v>
      </c>
      <c r="G4" s="20" t="s">
        <v>102</v>
      </c>
    </row>
    <row r="5" spans="1:8" ht="48" customHeight="1" x14ac:dyDescent="0.25">
      <c r="A5" s="89" t="s">
        <v>48</v>
      </c>
      <c r="B5" s="28" t="s">
        <v>49</v>
      </c>
      <c r="C5" s="22">
        <v>500000</v>
      </c>
      <c r="D5" s="22">
        <v>368612</v>
      </c>
      <c r="E5" s="23">
        <f t="shared" ref="E5:E13" si="0">D5/C5</f>
        <v>0.73722399999999999</v>
      </c>
      <c r="F5" s="21" t="s">
        <v>114</v>
      </c>
      <c r="G5" s="42">
        <f>C5-D5</f>
        <v>131388</v>
      </c>
    </row>
    <row r="6" spans="1:8" ht="57" x14ac:dyDescent="0.25">
      <c r="A6" s="90"/>
      <c r="B6" s="28" t="s">
        <v>51</v>
      </c>
      <c r="C6" s="22">
        <v>80000</v>
      </c>
      <c r="D6" s="22">
        <v>80000</v>
      </c>
      <c r="E6" s="23">
        <f t="shared" si="0"/>
        <v>1</v>
      </c>
      <c r="F6" s="21" t="s">
        <v>126</v>
      </c>
      <c r="G6" s="42">
        <f t="shared" ref="G6:G13" si="1">C6-D6</f>
        <v>0</v>
      </c>
    </row>
    <row r="7" spans="1:8" ht="114" x14ac:dyDescent="0.25">
      <c r="A7" s="90"/>
      <c r="B7" s="28" t="s">
        <v>52</v>
      </c>
      <c r="C7" s="22">
        <v>120000</v>
      </c>
      <c r="D7" s="22">
        <v>120000</v>
      </c>
      <c r="E7" s="23">
        <f t="shared" si="0"/>
        <v>1</v>
      </c>
      <c r="F7" s="21" t="s">
        <v>119</v>
      </c>
      <c r="G7" s="42">
        <f t="shared" si="1"/>
        <v>0</v>
      </c>
    </row>
    <row r="8" spans="1:8" ht="57" x14ac:dyDescent="0.25">
      <c r="A8" s="90"/>
      <c r="B8" s="28" t="s">
        <v>53</v>
      </c>
      <c r="C8" s="22">
        <v>60000</v>
      </c>
      <c r="D8" s="43">
        <v>60000</v>
      </c>
      <c r="E8" s="23">
        <f t="shared" si="0"/>
        <v>1</v>
      </c>
      <c r="F8" s="21" t="s">
        <v>112</v>
      </c>
      <c r="G8" s="42">
        <f t="shared" si="1"/>
        <v>0</v>
      </c>
    </row>
    <row r="9" spans="1:8" ht="99.75" x14ac:dyDescent="0.25">
      <c r="A9" s="90"/>
      <c r="B9" s="28" t="s">
        <v>54</v>
      </c>
      <c r="C9" s="22">
        <v>100000</v>
      </c>
      <c r="D9" s="22">
        <v>100000</v>
      </c>
      <c r="E9" s="23">
        <f t="shared" si="0"/>
        <v>1</v>
      </c>
      <c r="F9" s="21" t="s">
        <v>131</v>
      </c>
      <c r="G9" s="42">
        <f t="shared" si="1"/>
        <v>0</v>
      </c>
    </row>
    <row r="10" spans="1:8" ht="57" x14ac:dyDescent="0.25">
      <c r="A10" s="90"/>
      <c r="B10" s="28" t="s">
        <v>50</v>
      </c>
      <c r="C10" s="22">
        <v>60000</v>
      </c>
      <c r="D10" s="43">
        <v>60000</v>
      </c>
      <c r="E10" s="23">
        <f>D10/C10</f>
        <v>1</v>
      </c>
      <c r="F10" s="21" t="s">
        <v>144</v>
      </c>
      <c r="G10" s="42">
        <f>C10-D10</f>
        <v>0</v>
      </c>
    </row>
    <row r="11" spans="1:8" ht="42.75" x14ac:dyDescent="0.25">
      <c r="A11" s="90"/>
      <c r="B11" s="28" t="s">
        <v>100</v>
      </c>
      <c r="C11" s="22">
        <v>60000</v>
      </c>
      <c r="D11" s="43">
        <v>60000</v>
      </c>
      <c r="E11" s="23">
        <f>D11/C11</f>
        <v>1</v>
      </c>
      <c r="F11" s="21" t="s">
        <v>132</v>
      </c>
      <c r="G11" s="42">
        <f>C11-D11</f>
        <v>0</v>
      </c>
    </row>
    <row r="12" spans="1:8" ht="153.75" customHeight="1" x14ac:dyDescent="0.25">
      <c r="A12" s="90"/>
      <c r="B12" s="28" t="s">
        <v>101</v>
      </c>
      <c r="C12" s="22">
        <v>20000</v>
      </c>
      <c r="D12" s="43">
        <v>19853</v>
      </c>
      <c r="E12" s="23">
        <f>D12/C12</f>
        <v>0.99265000000000003</v>
      </c>
      <c r="F12" s="21" t="s">
        <v>184</v>
      </c>
      <c r="G12" s="42">
        <f>C12-D12</f>
        <v>147</v>
      </c>
    </row>
    <row r="13" spans="1:8" x14ac:dyDescent="0.25">
      <c r="A13" s="91"/>
      <c r="B13" s="29" t="s">
        <v>42</v>
      </c>
      <c r="C13" s="22">
        <f>SUM(C5:C12)</f>
        <v>1000000</v>
      </c>
      <c r="D13" s="22">
        <f>SUM(D5:D12)</f>
        <v>868465</v>
      </c>
      <c r="E13" s="23">
        <f t="shared" si="0"/>
        <v>0.86846500000000004</v>
      </c>
      <c r="F13" s="41"/>
      <c r="G13" s="42">
        <f t="shared" si="1"/>
        <v>131535</v>
      </c>
    </row>
  </sheetData>
  <mergeCells count="4">
    <mergeCell ref="A1:H1"/>
    <mergeCell ref="A3:A4"/>
    <mergeCell ref="B3:F3"/>
    <mergeCell ref="A5:A13"/>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1"/>
  <sheetViews>
    <sheetView topLeftCell="C1" workbookViewId="0">
      <selection activeCell="F7" sqref="F7"/>
    </sheetView>
  </sheetViews>
  <sheetFormatPr defaultRowHeight="16.5" x14ac:dyDescent="0.25"/>
  <cols>
    <col min="1" max="1" width="7.375" customWidth="1"/>
    <col min="2" max="2" width="28.125" customWidth="1"/>
    <col min="3" max="5" width="15.75" customWidth="1"/>
    <col min="6" max="6" width="37.375" customWidth="1"/>
    <col min="7" max="7" width="13.875" bestFit="1" customWidth="1"/>
  </cols>
  <sheetData>
    <row r="1" spans="1:8" ht="78.75" customHeight="1" x14ac:dyDescent="0.25">
      <c r="A1" s="88" t="str">
        <f>'110年總表'!A1</f>
        <v>臺南市新化區暨唪口里辦理
「110年度臺南市永康垃圾資源回收(焚化)廠營運階段回饋金」112年度11月份執行情況表</v>
      </c>
      <c r="B1" s="88"/>
      <c r="C1" s="88"/>
      <c r="D1" s="88"/>
      <c r="E1" s="88"/>
      <c r="F1" s="88"/>
      <c r="G1" s="88"/>
      <c r="H1" s="49"/>
    </row>
    <row r="2" spans="1:8" ht="17.25" thickBot="1" x14ac:dyDescent="0.3">
      <c r="A2" t="str">
        <f>'110年總表'!A2</f>
        <v>製表日期：112年12月11日</v>
      </c>
    </row>
    <row r="3" spans="1:8" ht="17.25" thickTop="1" x14ac:dyDescent="0.25">
      <c r="A3" s="72" t="s">
        <v>15</v>
      </c>
      <c r="B3" s="74" t="s">
        <v>16</v>
      </c>
      <c r="C3" s="74"/>
      <c r="D3" s="74"/>
      <c r="E3" s="74"/>
      <c r="F3" s="74"/>
      <c r="G3" s="16"/>
    </row>
    <row r="4" spans="1:8" x14ac:dyDescent="0.25">
      <c r="A4" s="73"/>
      <c r="B4" s="17" t="s">
        <v>17</v>
      </c>
      <c r="C4" s="18" t="s">
        <v>18</v>
      </c>
      <c r="D4" s="18" t="s">
        <v>19</v>
      </c>
      <c r="E4" s="19" t="s">
        <v>20</v>
      </c>
      <c r="F4" s="17" t="s">
        <v>21</v>
      </c>
      <c r="G4" s="20" t="s">
        <v>102</v>
      </c>
    </row>
    <row r="5" spans="1:8" ht="115.5" x14ac:dyDescent="0.25">
      <c r="A5" s="89" t="s">
        <v>24</v>
      </c>
      <c r="B5" s="47" t="s">
        <v>79</v>
      </c>
      <c r="C5" s="48">
        <v>2791259</v>
      </c>
      <c r="D5" s="22">
        <v>2791259</v>
      </c>
      <c r="E5" s="23">
        <f>D5/C5</f>
        <v>1</v>
      </c>
      <c r="F5" s="28" t="s">
        <v>166</v>
      </c>
      <c r="G5" s="60">
        <f>C5-D5</f>
        <v>0</v>
      </c>
    </row>
    <row r="6" spans="1:8" ht="231" customHeight="1" x14ac:dyDescent="0.25">
      <c r="A6" s="91"/>
      <c r="B6" s="30" t="s">
        <v>55</v>
      </c>
      <c r="C6" s="22">
        <v>1489658</v>
      </c>
      <c r="D6" s="22">
        <v>1473437</v>
      </c>
      <c r="E6" s="23">
        <f t="shared" ref="E6:E10" si="0">D6/C6</f>
        <v>0.98911092344685825</v>
      </c>
      <c r="F6" s="28" t="s">
        <v>189</v>
      </c>
      <c r="G6" s="60">
        <f>C6-D6</f>
        <v>16221</v>
      </c>
    </row>
    <row r="7" spans="1:8" ht="181.5" x14ac:dyDescent="0.25">
      <c r="A7" s="45"/>
      <c r="B7" s="28" t="s">
        <v>161</v>
      </c>
      <c r="C7" s="22">
        <v>175205</v>
      </c>
      <c r="D7" s="22">
        <v>175205</v>
      </c>
      <c r="E7" s="23">
        <f t="shared" si="0"/>
        <v>1</v>
      </c>
      <c r="F7" s="28" t="s">
        <v>187</v>
      </c>
      <c r="G7" s="60">
        <f>C7-D7</f>
        <v>0</v>
      </c>
    </row>
    <row r="8" spans="1:8" ht="66" x14ac:dyDescent="0.25">
      <c r="A8" s="45"/>
      <c r="B8" s="28" t="s">
        <v>167</v>
      </c>
      <c r="C8" s="22">
        <v>90000</v>
      </c>
      <c r="D8" s="22">
        <v>87858</v>
      </c>
      <c r="E8" s="23">
        <f t="shared" si="0"/>
        <v>0.97619999999999996</v>
      </c>
      <c r="F8" s="68" t="s">
        <v>188</v>
      </c>
      <c r="G8" s="60">
        <f>C8-D8</f>
        <v>2142</v>
      </c>
    </row>
    <row r="9" spans="1:8" ht="33" x14ac:dyDescent="0.25">
      <c r="A9" s="67"/>
      <c r="B9" s="39" t="s">
        <v>168</v>
      </c>
      <c r="C9" s="37">
        <v>44795</v>
      </c>
      <c r="D9" s="22">
        <v>44795</v>
      </c>
      <c r="E9" s="23">
        <f t="shared" si="0"/>
        <v>1</v>
      </c>
      <c r="F9" s="39" t="s">
        <v>176</v>
      </c>
      <c r="G9" s="66"/>
    </row>
    <row r="10" spans="1:8" ht="17.25" thickBot="1" x14ac:dyDescent="0.3">
      <c r="A10" s="24"/>
      <c r="B10" s="25" t="s">
        <v>23</v>
      </c>
      <c r="C10" s="26">
        <f>SUM(C5:C9)</f>
        <v>4590917</v>
      </c>
      <c r="D10" s="22">
        <f>SUM(D5:D9)</f>
        <v>4572554</v>
      </c>
      <c r="E10" s="23">
        <f t="shared" si="0"/>
        <v>0.99600014550469984</v>
      </c>
      <c r="F10" s="25"/>
      <c r="G10" s="26">
        <f>C10-D10</f>
        <v>18363</v>
      </c>
    </row>
    <row r="11" spans="1:8" ht="17.25" thickTop="1" x14ac:dyDescent="0.25"/>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6"/>
  <sheetViews>
    <sheetView workbookViewId="0">
      <selection activeCell="F13" sqref="F13"/>
    </sheetView>
  </sheetViews>
  <sheetFormatPr defaultRowHeight="16.5" x14ac:dyDescent="0.25"/>
  <cols>
    <col min="1" max="1" width="7.375" customWidth="1"/>
    <col min="2" max="2" width="28.125" customWidth="1"/>
    <col min="3" max="5" width="15.75" customWidth="1"/>
    <col min="6" max="6" width="38.75" customWidth="1"/>
    <col min="7" max="7" width="13.875" bestFit="1" customWidth="1"/>
  </cols>
  <sheetData>
    <row r="1" spans="1:8" ht="73.5" customHeight="1" x14ac:dyDescent="0.25">
      <c r="A1" s="88" t="str">
        <f>'110年總表'!A1</f>
        <v>臺南市新化區暨唪口里辦理
「110年度臺南市永康垃圾資源回收(焚化)廠營運階段回饋金」112年度11月份執行情況表</v>
      </c>
      <c r="B1" s="88"/>
      <c r="C1" s="88"/>
      <c r="D1" s="88"/>
      <c r="E1" s="88"/>
      <c r="F1" s="88"/>
      <c r="G1" s="88"/>
      <c r="H1" s="88"/>
    </row>
    <row r="2" spans="1:8" ht="17.25" thickBot="1" x14ac:dyDescent="0.3">
      <c r="A2" t="str">
        <f>'110年總表'!A2</f>
        <v>製表日期：112年12月11日</v>
      </c>
    </row>
    <row r="3" spans="1:8" ht="17.25" customHeight="1" thickTop="1" x14ac:dyDescent="0.25">
      <c r="A3" s="72" t="s">
        <v>32</v>
      </c>
      <c r="B3" s="92" t="s">
        <v>33</v>
      </c>
      <c r="C3" s="93"/>
      <c r="D3" s="93"/>
      <c r="E3" s="93"/>
      <c r="F3" s="93"/>
      <c r="G3" s="94"/>
    </row>
    <row r="4" spans="1:8" x14ac:dyDescent="0.25">
      <c r="A4" s="73"/>
      <c r="B4" s="17" t="s">
        <v>34</v>
      </c>
      <c r="C4" s="18" t="s">
        <v>35</v>
      </c>
      <c r="D4" s="18" t="s">
        <v>36</v>
      </c>
      <c r="E4" s="19" t="s">
        <v>37</v>
      </c>
      <c r="F4" s="31" t="s">
        <v>38</v>
      </c>
      <c r="G4" s="20" t="s">
        <v>102</v>
      </c>
    </row>
    <row r="5" spans="1:8" ht="45" customHeight="1" x14ac:dyDescent="0.25">
      <c r="A5" s="89" t="s">
        <v>56</v>
      </c>
      <c r="B5" s="32" t="s">
        <v>85</v>
      </c>
      <c r="C5" s="22">
        <v>267500</v>
      </c>
      <c r="D5" s="22">
        <v>172261</v>
      </c>
      <c r="E5" s="23">
        <f t="shared" ref="E5:E15" si="0">D5/C5</f>
        <v>0.64396635514018696</v>
      </c>
      <c r="F5" s="58" t="s">
        <v>136</v>
      </c>
      <c r="G5" s="42">
        <f>C5-D5</f>
        <v>95239</v>
      </c>
    </row>
    <row r="6" spans="1:8" ht="37.5" customHeight="1" x14ac:dyDescent="0.25">
      <c r="A6" s="90"/>
      <c r="B6" s="32" t="s">
        <v>98</v>
      </c>
      <c r="C6" s="22">
        <v>25000</v>
      </c>
      <c r="D6" s="22">
        <v>25000</v>
      </c>
      <c r="E6" s="23">
        <f t="shared" si="0"/>
        <v>1</v>
      </c>
      <c r="F6" s="21" t="s">
        <v>165</v>
      </c>
      <c r="G6" s="42">
        <f t="shared" ref="G6:G15" si="1">C6-D6</f>
        <v>0</v>
      </c>
    </row>
    <row r="7" spans="1:8" ht="252.75" customHeight="1" x14ac:dyDescent="0.25">
      <c r="A7" s="90"/>
      <c r="B7" s="32" t="s">
        <v>86</v>
      </c>
      <c r="C7" s="22">
        <v>105000</v>
      </c>
      <c r="D7" s="22">
        <v>105000</v>
      </c>
      <c r="E7" s="23">
        <f t="shared" si="0"/>
        <v>1</v>
      </c>
      <c r="F7" s="21" t="s">
        <v>185</v>
      </c>
      <c r="G7" s="42">
        <f t="shared" si="1"/>
        <v>0</v>
      </c>
    </row>
    <row r="8" spans="1:8" ht="57" x14ac:dyDescent="0.25">
      <c r="A8" s="90"/>
      <c r="B8" s="32" t="s">
        <v>57</v>
      </c>
      <c r="C8" s="22">
        <v>98000</v>
      </c>
      <c r="D8" s="43">
        <v>98000</v>
      </c>
      <c r="E8" s="23">
        <f t="shared" si="0"/>
        <v>1</v>
      </c>
      <c r="F8" s="21" t="s">
        <v>121</v>
      </c>
      <c r="G8" s="42">
        <f t="shared" si="1"/>
        <v>0</v>
      </c>
    </row>
    <row r="9" spans="1:8" ht="93.75" customHeight="1" x14ac:dyDescent="0.25">
      <c r="A9" s="90"/>
      <c r="B9" s="32" t="s">
        <v>58</v>
      </c>
      <c r="C9" s="22">
        <v>130000</v>
      </c>
      <c r="D9" s="22">
        <v>130000</v>
      </c>
      <c r="E9" s="23">
        <f t="shared" si="0"/>
        <v>1</v>
      </c>
      <c r="F9" s="58" t="s">
        <v>186</v>
      </c>
      <c r="G9" s="42">
        <f t="shared" si="1"/>
        <v>0</v>
      </c>
    </row>
    <row r="10" spans="1:8" ht="42.75" x14ac:dyDescent="0.25">
      <c r="A10" s="90"/>
      <c r="B10" s="32" t="s">
        <v>59</v>
      </c>
      <c r="C10" s="22">
        <v>97000</v>
      </c>
      <c r="D10" s="22">
        <v>97000</v>
      </c>
      <c r="E10" s="23">
        <f t="shared" si="0"/>
        <v>1</v>
      </c>
      <c r="F10" s="58" t="s">
        <v>127</v>
      </c>
      <c r="G10" s="42">
        <f t="shared" si="1"/>
        <v>0</v>
      </c>
    </row>
    <row r="11" spans="1:8" ht="50.25" customHeight="1" x14ac:dyDescent="0.25">
      <c r="A11" s="90"/>
      <c r="B11" s="36" t="s">
        <v>60</v>
      </c>
      <c r="C11" s="37">
        <v>97000</v>
      </c>
      <c r="D11" s="37">
        <v>97000</v>
      </c>
      <c r="E11" s="38">
        <f t="shared" si="0"/>
        <v>1</v>
      </c>
      <c r="F11" s="58" t="s">
        <v>137</v>
      </c>
      <c r="G11" s="42">
        <f t="shared" si="1"/>
        <v>0</v>
      </c>
    </row>
    <row r="12" spans="1:8" ht="114" x14ac:dyDescent="0.25">
      <c r="A12" s="90"/>
      <c r="B12" s="36" t="s">
        <v>87</v>
      </c>
      <c r="C12" s="37">
        <v>75000</v>
      </c>
      <c r="D12" s="37">
        <v>75000</v>
      </c>
      <c r="E12" s="38">
        <f t="shared" si="0"/>
        <v>1</v>
      </c>
      <c r="F12" s="59" t="s">
        <v>159</v>
      </c>
      <c r="G12" s="42">
        <f t="shared" si="1"/>
        <v>0</v>
      </c>
    </row>
    <row r="13" spans="1:8" ht="85.5" x14ac:dyDescent="0.25">
      <c r="A13" s="90"/>
      <c r="B13" s="36" t="s">
        <v>94</v>
      </c>
      <c r="C13" s="37">
        <v>93000</v>
      </c>
      <c r="D13" s="37">
        <v>93000</v>
      </c>
      <c r="E13" s="38">
        <f t="shared" si="0"/>
        <v>1</v>
      </c>
      <c r="F13" s="59" t="s">
        <v>156</v>
      </c>
      <c r="G13" s="42">
        <f t="shared" si="1"/>
        <v>0</v>
      </c>
    </row>
    <row r="14" spans="1:8" ht="33" x14ac:dyDescent="0.25">
      <c r="A14" s="90"/>
      <c r="B14" s="36" t="s">
        <v>175</v>
      </c>
      <c r="C14" s="37">
        <v>12500</v>
      </c>
      <c r="D14" s="37"/>
      <c r="E14" s="38">
        <f t="shared" si="0"/>
        <v>0</v>
      </c>
      <c r="F14" s="59"/>
      <c r="G14" s="42">
        <f t="shared" si="1"/>
        <v>12500</v>
      </c>
    </row>
    <row r="15" spans="1:8" ht="17.25" thickBot="1" x14ac:dyDescent="0.3">
      <c r="A15" s="95"/>
      <c r="B15" s="25" t="s">
        <v>42</v>
      </c>
      <c r="C15" s="26">
        <f>SUM(C5:C14)</f>
        <v>1000000</v>
      </c>
      <c r="D15" s="26">
        <f>SUM(D5:D13)</f>
        <v>892261</v>
      </c>
      <c r="E15" s="27">
        <f t="shared" si="0"/>
        <v>0.89226099999999997</v>
      </c>
      <c r="F15" s="52"/>
      <c r="G15" s="42">
        <f t="shared" si="1"/>
        <v>107739</v>
      </c>
    </row>
    <row r="16" spans="1:8" ht="17.25" thickTop="1" x14ac:dyDescent="0.25"/>
  </sheetData>
  <mergeCells count="4">
    <mergeCell ref="A1:H1"/>
    <mergeCell ref="A3:A4"/>
    <mergeCell ref="B3:G3"/>
    <mergeCell ref="A5:A15"/>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5"/>
  <sheetViews>
    <sheetView topLeftCell="C1" workbookViewId="0">
      <selection activeCell="F9" sqref="F9:F12"/>
    </sheetView>
  </sheetViews>
  <sheetFormatPr defaultRowHeight="16.5" x14ac:dyDescent="0.25"/>
  <cols>
    <col min="1" max="1" width="7.375" customWidth="1"/>
    <col min="2" max="2" width="28.125" customWidth="1"/>
    <col min="3" max="5" width="15.75" customWidth="1"/>
    <col min="6" max="6" width="38.75" customWidth="1"/>
    <col min="7" max="7" width="13.875" bestFit="1" customWidth="1"/>
  </cols>
  <sheetData>
    <row r="1" spans="1:7" ht="87" customHeight="1" x14ac:dyDescent="0.25">
      <c r="A1" s="88" t="str">
        <f>'110年總表'!A1</f>
        <v>臺南市新化區暨唪口里辦理
「110年度臺南市永康垃圾資源回收(焚化)廠營運階段回饋金」112年度11月份執行情況表</v>
      </c>
      <c r="B1" s="88"/>
      <c r="C1" s="88"/>
      <c r="D1" s="88"/>
      <c r="E1" s="88"/>
      <c r="F1" s="88"/>
      <c r="G1" s="88"/>
    </row>
    <row r="2" spans="1:7" ht="17.25" thickBot="1" x14ac:dyDescent="0.3">
      <c r="A2" t="str">
        <f>'110年總表'!A2</f>
        <v>製表日期：112年12月11日</v>
      </c>
    </row>
    <row r="3" spans="1:7" ht="17.25" customHeight="1" thickTop="1" x14ac:dyDescent="0.25">
      <c r="A3" s="72" t="s">
        <v>32</v>
      </c>
      <c r="B3" s="74" t="s">
        <v>33</v>
      </c>
      <c r="C3" s="74"/>
      <c r="D3" s="74"/>
      <c r="E3" s="74"/>
      <c r="F3" s="96"/>
      <c r="G3" s="33"/>
    </row>
    <row r="4" spans="1:7" x14ac:dyDescent="0.25">
      <c r="A4" s="73"/>
      <c r="B4" s="17" t="s">
        <v>34</v>
      </c>
      <c r="C4" s="18" t="s">
        <v>35</v>
      </c>
      <c r="D4" s="18" t="s">
        <v>36</v>
      </c>
      <c r="E4" s="19" t="s">
        <v>37</v>
      </c>
      <c r="F4" s="17" t="s">
        <v>38</v>
      </c>
      <c r="G4" s="20" t="s">
        <v>102</v>
      </c>
    </row>
    <row r="5" spans="1:7" ht="54.75" customHeight="1" x14ac:dyDescent="0.25">
      <c r="A5" s="89" t="s">
        <v>61</v>
      </c>
      <c r="B5" s="32" t="s">
        <v>62</v>
      </c>
      <c r="C5" s="22">
        <v>660000</v>
      </c>
      <c r="D5" s="22">
        <v>613267</v>
      </c>
      <c r="E5" s="23">
        <f t="shared" ref="E5:E14" si="0">D5/C5</f>
        <v>0.92919242424242421</v>
      </c>
      <c r="F5" s="21" t="s">
        <v>172</v>
      </c>
      <c r="G5" s="42">
        <f>C5-D5</f>
        <v>46733</v>
      </c>
    </row>
    <row r="6" spans="1:7" ht="114" x14ac:dyDescent="0.25">
      <c r="A6" s="90"/>
      <c r="B6" s="32" t="s">
        <v>63</v>
      </c>
      <c r="C6" s="22">
        <v>50000</v>
      </c>
      <c r="D6" s="22">
        <v>50000</v>
      </c>
      <c r="E6" s="23">
        <f t="shared" si="0"/>
        <v>1</v>
      </c>
      <c r="F6" s="21" t="s">
        <v>163</v>
      </c>
      <c r="G6" s="42">
        <f t="shared" ref="G6:G14" si="1">C6-D6</f>
        <v>0</v>
      </c>
    </row>
    <row r="7" spans="1:7" ht="33" x14ac:dyDescent="0.25">
      <c r="A7" s="90"/>
      <c r="B7" s="32" t="s">
        <v>80</v>
      </c>
      <c r="C7" s="22">
        <v>4560</v>
      </c>
      <c r="D7" s="22">
        <v>4560</v>
      </c>
      <c r="E7" s="23">
        <f t="shared" si="0"/>
        <v>1</v>
      </c>
      <c r="F7" s="21" t="s">
        <v>143</v>
      </c>
      <c r="G7" s="42">
        <f t="shared" si="1"/>
        <v>0</v>
      </c>
    </row>
    <row r="8" spans="1:7" ht="58.5" customHeight="1" x14ac:dyDescent="0.25">
      <c r="A8" s="90"/>
      <c r="B8" s="32" t="s">
        <v>64</v>
      </c>
      <c r="C8" s="22">
        <v>50000</v>
      </c>
      <c r="D8" s="22">
        <v>27660</v>
      </c>
      <c r="E8" s="23">
        <f t="shared" si="0"/>
        <v>0.55320000000000003</v>
      </c>
      <c r="F8" s="21" t="s">
        <v>120</v>
      </c>
      <c r="G8" s="42">
        <f t="shared" si="1"/>
        <v>22340</v>
      </c>
    </row>
    <row r="9" spans="1:7" ht="142.5" x14ac:dyDescent="0.25">
      <c r="A9" s="90"/>
      <c r="B9" s="32" t="s">
        <v>65</v>
      </c>
      <c r="C9" s="22">
        <v>65440</v>
      </c>
      <c r="D9" s="22">
        <v>65440</v>
      </c>
      <c r="E9" s="23">
        <f t="shared" si="0"/>
        <v>1</v>
      </c>
      <c r="F9" s="21" t="s">
        <v>183</v>
      </c>
      <c r="G9" s="42">
        <f t="shared" si="1"/>
        <v>0</v>
      </c>
    </row>
    <row r="10" spans="1:7" ht="57" x14ac:dyDescent="0.25">
      <c r="A10" s="90"/>
      <c r="B10" s="32" t="s">
        <v>66</v>
      </c>
      <c r="C10" s="22">
        <v>30000</v>
      </c>
      <c r="D10" s="43">
        <v>30000</v>
      </c>
      <c r="E10" s="23">
        <f t="shared" si="0"/>
        <v>1</v>
      </c>
      <c r="F10" s="21" t="s">
        <v>164</v>
      </c>
      <c r="G10" s="42">
        <f t="shared" si="1"/>
        <v>0</v>
      </c>
    </row>
    <row r="11" spans="1:7" ht="99.75" x14ac:dyDescent="0.25">
      <c r="A11" s="90"/>
      <c r="B11" s="32" t="s">
        <v>67</v>
      </c>
      <c r="C11" s="22">
        <v>40000</v>
      </c>
      <c r="D11" s="43">
        <v>40000</v>
      </c>
      <c r="E11" s="23">
        <f t="shared" si="0"/>
        <v>1</v>
      </c>
      <c r="F11" s="21" t="s">
        <v>133</v>
      </c>
      <c r="G11" s="42">
        <f t="shared" si="1"/>
        <v>0</v>
      </c>
    </row>
    <row r="12" spans="1:7" ht="56.25" customHeight="1" x14ac:dyDescent="0.25">
      <c r="A12" s="40"/>
      <c r="B12" s="32" t="s">
        <v>92</v>
      </c>
      <c r="C12" s="22">
        <v>30000</v>
      </c>
      <c r="D12" s="43">
        <v>30000</v>
      </c>
      <c r="E12" s="23">
        <f t="shared" si="0"/>
        <v>1</v>
      </c>
      <c r="F12" s="21" t="s">
        <v>174</v>
      </c>
      <c r="G12" s="42">
        <f t="shared" si="1"/>
        <v>0</v>
      </c>
    </row>
    <row r="13" spans="1:7" ht="28.5" x14ac:dyDescent="0.25">
      <c r="A13" s="40"/>
      <c r="B13" s="36" t="s">
        <v>68</v>
      </c>
      <c r="C13" s="37">
        <v>70000</v>
      </c>
      <c r="D13" s="44">
        <v>70000</v>
      </c>
      <c r="E13" s="38">
        <f t="shared" si="0"/>
        <v>1</v>
      </c>
      <c r="F13" s="21" t="s">
        <v>134</v>
      </c>
      <c r="G13" s="42">
        <f t="shared" si="1"/>
        <v>0</v>
      </c>
    </row>
    <row r="14" spans="1:7" ht="30.75" customHeight="1" thickBot="1" x14ac:dyDescent="0.3">
      <c r="A14" s="24"/>
      <c r="B14" s="25" t="s">
        <v>42</v>
      </c>
      <c r="C14" s="26">
        <f>SUM(C5:C13)</f>
        <v>1000000</v>
      </c>
      <c r="D14" s="26">
        <f>SUM(D5:D13)</f>
        <v>930927</v>
      </c>
      <c r="E14" s="27">
        <f t="shared" si="0"/>
        <v>0.93092699999999995</v>
      </c>
      <c r="F14" s="51"/>
      <c r="G14" s="42">
        <f t="shared" si="1"/>
        <v>69073</v>
      </c>
    </row>
    <row r="15" spans="1:7" ht="17.25" thickTop="1" x14ac:dyDescent="0.25"/>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110年總表</vt:lpstr>
      <vt:lpstr>110新化水電</vt:lpstr>
      <vt:lpstr>行政作業費</vt:lpstr>
      <vt:lpstr>110崙頂</vt:lpstr>
      <vt:lpstr>110全興</vt:lpstr>
      <vt:lpstr>110唪口</vt:lpstr>
      <vt:lpstr>110唪口水電</vt:lpstr>
      <vt:lpstr>110北勢</vt:lpstr>
      <vt:lpstr>110協興</vt:lpstr>
      <vt:lpstr>110豐榮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陳映儒</cp:lastModifiedBy>
  <cp:lastPrinted>2023-12-11T06:07:02Z</cp:lastPrinted>
  <dcterms:created xsi:type="dcterms:W3CDTF">2015-12-02T01:38:50Z</dcterms:created>
  <dcterms:modified xsi:type="dcterms:W3CDTF">2023-12-15T00:26:51Z</dcterms:modified>
</cp:coreProperties>
</file>