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535" windowWidth="19065" windowHeight="5580"/>
  </bookViews>
  <sheets>
    <sheet name="105年總表" sheetId="1" r:id="rId1"/>
    <sheet name="105新化水電" sheetId="2" r:id="rId2"/>
    <sheet name="105崙頂" sheetId="6" r:id="rId3"/>
    <sheet name="105全興" sheetId="7" r:id="rId4"/>
    <sheet name="105唪口" sheetId="4" r:id="rId5"/>
    <sheet name="105唪口水電" sheetId="3" r:id="rId6"/>
    <sheet name="105北勢" sheetId="5" r:id="rId7"/>
    <sheet name="105協興" sheetId="8" r:id="rId8"/>
    <sheet name="105豐榮" sheetId="9" r:id="rId9"/>
  </sheets>
  <calcPr calcId="125725"/>
</workbook>
</file>

<file path=xl/calcChain.xml><?xml version="1.0" encoding="utf-8"?>
<calcChain xmlns="http://schemas.openxmlformats.org/spreadsheetml/2006/main">
  <c r="D15" i="1"/>
  <c r="A1" i="8" l="1"/>
  <c r="D13"/>
  <c r="A1" i="4" l="1"/>
  <c r="D12" i="7" l="1"/>
  <c r="D15" i="4"/>
  <c r="G7"/>
  <c r="E7"/>
  <c r="G6" i="5" l="1"/>
  <c r="G7"/>
  <c r="G8"/>
  <c r="G5" i="3" l="1"/>
  <c r="G6" s="1"/>
  <c r="G14" i="4"/>
  <c r="A1" i="5" l="1"/>
  <c r="G5" i="2"/>
  <c r="D13" i="4" l="1"/>
  <c r="E6"/>
  <c r="E8"/>
  <c r="E9"/>
  <c r="E10"/>
  <c r="E11"/>
  <c r="E12"/>
  <c r="G6"/>
  <c r="G8"/>
  <c r="G9"/>
  <c r="G10"/>
  <c r="G11"/>
  <c r="G12"/>
  <c r="D14" i="6" l="1"/>
  <c r="G14" s="1"/>
  <c r="G6"/>
  <c r="G7"/>
  <c r="G8"/>
  <c r="G9"/>
  <c r="G10"/>
  <c r="G11"/>
  <c r="G12"/>
  <c r="G13"/>
  <c r="E11" i="1"/>
  <c r="B11"/>
  <c r="D14" i="9"/>
  <c r="E14" s="1"/>
  <c r="C14"/>
  <c r="G13"/>
  <c r="E13"/>
  <c r="G12"/>
  <c r="E12"/>
  <c r="G11"/>
  <c r="E11"/>
  <c r="G10"/>
  <c r="E10"/>
  <c r="G9"/>
  <c r="E9"/>
  <c r="G8"/>
  <c r="E8"/>
  <c r="G7"/>
  <c r="E7"/>
  <c r="G6"/>
  <c r="E6"/>
  <c r="G5"/>
  <c r="E5"/>
  <c r="B10" i="1"/>
  <c r="E13" i="8"/>
  <c r="C13"/>
  <c r="G12"/>
  <c r="E12"/>
  <c r="G11"/>
  <c r="E11"/>
  <c r="G10"/>
  <c r="E10"/>
  <c r="G9"/>
  <c r="E9"/>
  <c r="G8"/>
  <c r="E8"/>
  <c r="G7"/>
  <c r="E7"/>
  <c r="G6"/>
  <c r="E6"/>
  <c r="G5"/>
  <c r="E5"/>
  <c r="B8" i="1"/>
  <c r="B9"/>
  <c r="D15" i="5"/>
  <c r="E9" i="1" s="1"/>
  <c r="C15" i="5"/>
  <c r="G14"/>
  <c r="E14"/>
  <c r="G13"/>
  <c r="E13"/>
  <c r="G12"/>
  <c r="E12"/>
  <c r="G11"/>
  <c r="E11"/>
  <c r="G10"/>
  <c r="E10"/>
  <c r="G9"/>
  <c r="E9"/>
  <c r="E8"/>
  <c r="E7"/>
  <c r="E6"/>
  <c r="G5"/>
  <c r="E5"/>
  <c r="E8" i="1"/>
  <c r="E7"/>
  <c r="C15" i="4"/>
  <c r="E15" s="1"/>
  <c r="E14"/>
  <c r="C13"/>
  <c r="G13" s="1"/>
  <c r="G5"/>
  <c r="E5"/>
  <c r="E6" i="1"/>
  <c r="B6"/>
  <c r="G12" i="7"/>
  <c r="C12"/>
  <c r="E12" s="1"/>
  <c r="G11"/>
  <c r="E11"/>
  <c r="G10"/>
  <c r="E10"/>
  <c r="G9"/>
  <c r="E9"/>
  <c r="G8"/>
  <c r="E8"/>
  <c r="G7"/>
  <c r="E7"/>
  <c r="G6"/>
  <c r="E6"/>
  <c r="G5"/>
  <c r="E5"/>
  <c r="E5" i="1"/>
  <c r="B5"/>
  <c r="C14" i="6"/>
  <c r="E13"/>
  <c r="E12"/>
  <c r="E11"/>
  <c r="E10"/>
  <c r="E9"/>
  <c r="E8"/>
  <c r="E7"/>
  <c r="E6"/>
  <c r="G5"/>
  <c r="E5"/>
  <c r="E13" i="4" l="1"/>
  <c r="B7" i="1"/>
  <c r="G15" i="4"/>
  <c r="E14" i="6"/>
  <c r="G15" i="5"/>
  <c r="E10" i="1"/>
  <c r="G14" i="9"/>
  <c r="G13" i="8"/>
  <c r="E15" i="5"/>
  <c r="B13" i="1" l="1"/>
  <c r="C13" s="1"/>
  <c r="C11"/>
  <c r="G11" s="1"/>
  <c r="C8"/>
  <c r="G8" s="1"/>
  <c r="B4"/>
  <c r="C4" s="1"/>
  <c r="C6"/>
  <c r="G6" s="1"/>
  <c r="C5"/>
  <c r="G5" s="1"/>
  <c r="C9"/>
  <c r="G9" s="1"/>
  <c r="D6" i="3"/>
  <c r="C6"/>
  <c r="E5"/>
  <c r="C6" i="2"/>
  <c r="D6"/>
  <c r="G6" s="1"/>
  <c r="E5"/>
  <c r="A2" i="9"/>
  <c r="A2" i="8"/>
  <c r="A2" i="7"/>
  <c r="A2" i="6"/>
  <c r="A2" i="5"/>
  <c r="A2" i="4"/>
  <c r="A2" i="3"/>
  <c r="A2" i="2"/>
  <c r="A1" i="9"/>
  <c r="A1" i="7"/>
  <c r="A1" i="6"/>
  <c r="A1" i="3"/>
  <c r="A1" i="2"/>
  <c r="E6" i="3" l="1"/>
  <c r="B14" i="1"/>
  <c r="C14" s="1"/>
  <c r="E13"/>
  <c r="E14" s="1"/>
  <c r="E6" i="2"/>
  <c r="E4" i="1"/>
  <c r="F4" s="1"/>
  <c r="C10"/>
  <c r="G10" s="1"/>
  <c r="F9"/>
  <c r="C7"/>
  <c r="G7" s="1"/>
  <c r="F6"/>
  <c r="F11"/>
  <c r="F5"/>
  <c r="F8"/>
  <c r="G4" l="1"/>
  <c r="G14"/>
  <c r="E12"/>
  <c r="E15" s="1"/>
  <c r="F14"/>
  <c r="F13"/>
  <c r="G13"/>
  <c r="F7"/>
  <c r="F10"/>
  <c r="B12"/>
  <c r="C12" s="1"/>
  <c r="F12" l="1"/>
  <c r="G12"/>
  <c r="B15"/>
  <c r="C15" s="1"/>
  <c r="G15" s="1"/>
  <c r="F15" l="1"/>
</calcChain>
</file>

<file path=xl/sharedStrings.xml><?xml version="1.0" encoding="utf-8"?>
<sst xmlns="http://schemas.openxmlformats.org/spreadsheetml/2006/main" count="213" uniqueCount="155">
  <si>
    <t>里       別</t>
  </si>
  <si>
    <t>計畫金額</t>
  </si>
  <si>
    <t>經費執行率</t>
  </si>
  <si>
    <t>回饋金剩餘          金額</t>
  </si>
  <si>
    <t>備註</t>
  </si>
  <si>
    <t>新化區公所</t>
  </si>
  <si>
    <t>崙頂里</t>
  </si>
  <si>
    <t>全興里</t>
  </si>
  <si>
    <t>唪口里</t>
  </si>
  <si>
    <t>唪口里水電補助</t>
  </si>
  <si>
    <t>北勢里</t>
  </si>
  <si>
    <t>協興里</t>
  </si>
  <si>
    <t>豐榮里</t>
  </si>
  <si>
    <t>小計</t>
  </si>
  <si>
    <t>總計</t>
  </si>
  <si>
    <t>製表人員：           課室主管：               主辦會計：            機關首長：</t>
  </si>
  <si>
    <t>受補助單位</t>
    <phoneticPr fontId="3" type="noConversion"/>
  </si>
  <si>
    <t>計      畫      內      容</t>
    <phoneticPr fontId="3" type="noConversion"/>
  </si>
  <si>
    <t>項目</t>
    <phoneticPr fontId="3" type="noConversion"/>
  </si>
  <si>
    <t>計畫金額</t>
    <phoneticPr fontId="3" type="noConversion"/>
  </si>
  <si>
    <t>執行金額</t>
    <phoneticPr fontId="3" type="noConversion"/>
  </si>
  <si>
    <t>執行率%</t>
    <phoneticPr fontId="3" type="noConversion"/>
  </si>
  <si>
    <t>執行情況</t>
    <phoneticPr fontId="3" type="noConversion"/>
  </si>
  <si>
    <t>新化區</t>
    <phoneticPr fontId="3" type="noConversion"/>
  </si>
  <si>
    <t>(豐榮、協興、北勢、全興、崙頂)社區一般住租戶之基本水電費之部分補貼(含郵寄、雜支等作業費)</t>
    <phoneticPr fontId="3" type="noConversion"/>
  </si>
  <si>
    <t>小計</t>
    <phoneticPr fontId="3" type="noConversion"/>
  </si>
  <si>
    <t>新化區       (唪口里)</t>
    <phoneticPr fontId="3" type="noConversion"/>
  </si>
  <si>
    <r>
      <t xml:space="preserve">唪口里社區一般住租戶之基本水電費之部分補貼 </t>
    </r>
    <r>
      <rPr>
        <b/>
        <sz val="12"/>
        <rFont val="標楷體"/>
        <family val="4"/>
        <charset val="136"/>
      </rPr>
      <t>（含郵寄、雜支等作業費）</t>
    </r>
    <phoneticPr fontId="3" type="noConversion"/>
  </si>
  <si>
    <t>1.105/8/29環保教育觀摩活動(初鹿牧場、立川漁場)4/30-5/2$40,000</t>
  </si>
  <si>
    <t>崙頂里活動中心及里內公共設施整修及設備添購維修</t>
  </si>
  <si>
    <t>崙頂里環保義工隊辦理環保教育觀摩活動</t>
  </si>
  <si>
    <t>崙頂社區發展協會下長壽會辦理全里長者環保教育、觀摩活動</t>
  </si>
  <si>
    <t>崙頂社區發展協會下媽媽教室辦理全里媽媽環保教育、觀摩活動</t>
  </si>
  <si>
    <t>崙頂社區發展協會下巡守隊辦理環保教育、觀摩活動</t>
  </si>
  <si>
    <t>崙頂社區發展協會辦理全里環保教育、觀摩活動</t>
  </si>
  <si>
    <t>崙頂社區發展協會辦理節慶活動(父親節、母親節、重陽節、中秋節…等)結合環保教育宣導</t>
  </si>
  <si>
    <t>受補助單位</t>
    <phoneticPr fontId="3" type="noConversion"/>
  </si>
  <si>
    <t>計      畫      內      容</t>
    <phoneticPr fontId="3" type="noConversion"/>
  </si>
  <si>
    <t>項目</t>
    <phoneticPr fontId="3" type="noConversion"/>
  </si>
  <si>
    <t>計畫金額</t>
    <phoneticPr fontId="3" type="noConversion"/>
  </si>
  <si>
    <t>執行金額</t>
    <phoneticPr fontId="3" type="noConversion"/>
  </si>
  <si>
    <t>執行率%</t>
    <phoneticPr fontId="3" type="noConversion"/>
  </si>
  <si>
    <t>執行情況</t>
    <phoneticPr fontId="3" type="noConversion"/>
  </si>
  <si>
    <t>新化區        (崙頂里)</t>
    <phoneticPr fontId="3" type="noConversion"/>
  </si>
  <si>
    <t>崙頂里柏油鋪設、維修及排水溝興建、維修工程</t>
    <phoneticPr fontId="3" type="noConversion"/>
  </si>
  <si>
    <t>崙頂里監視系統維修新設</t>
    <phoneticPr fontId="3" type="noConversion"/>
  </si>
  <si>
    <t>小計</t>
    <phoneticPr fontId="3" type="noConversion"/>
  </si>
  <si>
    <t>全興里</t>
    <phoneticPr fontId="3" type="noConversion"/>
  </si>
  <si>
    <t>全興里道路柏油鋪設維修及排水溝興建維修工程</t>
  </si>
  <si>
    <t>全興里監視系統增設及維修</t>
  </si>
  <si>
    <t>全興社區發展協會辦理全里環保教育宣導暨觀摩活動</t>
  </si>
  <si>
    <t>1.105/9/1環保社區觀摩活動(105.7.23-24)鹽水.和平＄100,000</t>
    <phoneticPr fontId="1" type="noConversion"/>
  </si>
  <si>
    <t>全興社區長壽會辦理全里環保教育宣導暨觀摩活動</t>
  </si>
  <si>
    <t>全興環保義工隊環保教育宣導暨觀摩活動</t>
  </si>
  <si>
    <t>全興社區巡守隊辦理環保教育宣導暨觀摩活動，以及設備採購、勤務講習訓練</t>
  </si>
  <si>
    <t>全興里社區辦理節慶活動(父親節、母親節、重陽節、中秋節…等)結合環保教育宣導</t>
  </si>
  <si>
    <t>1.105/10/4統一社區中秋聯歡晚會暨資源回收活動(105.9.10)＄30,000
2.105/10/21重陽節聯歡晚會暨愛地球節能減碳資源回收活動(105.10.6)＄30,000</t>
    <phoneticPr fontId="1" type="noConversion"/>
  </si>
  <si>
    <t>新化區        (唪口里)</t>
    <phoneticPr fontId="3" type="noConversion"/>
  </si>
  <si>
    <t>唪口里監視系統裝設維修工程</t>
    <phoneticPr fontId="3" type="noConversion"/>
  </si>
  <si>
    <t>唪口社區發展協會辦理全里環保教育宣導暨觀摩活動</t>
  </si>
  <si>
    <t>唪口社區發展協會長壽會辦理全里長者環保教育宣導暨觀摩活動</t>
  </si>
  <si>
    <t>唪口社區發展協會媽媽教室辦理全里婦女環保教育宣導暨觀摩活動</t>
  </si>
  <si>
    <t>唪口里環保義工隊辦理環保教育宣導暨觀摩活動</t>
  </si>
  <si>
    <t>唪口里環境清潔綠美化(購置所需物品及僱工)</t>
  </si>
  <si>
    <t>唪口里
（含郵寄、雜支等作業費）</t>
    <phoneticPr fontId="3" type="noConversion"/>
  </si>
  <si>
    <t>唪口里社區一般住租戶之基本水電費之部分補貼 （含郵寄、雜支等作業費）</t>
    <phoneticPr fontId="3" type="noConversion"/>
  </si>
  <si>
    <t>新化區      (北勢里)</t>
    <phoneticPr fontId="3" type="noConversion"/>
  </si>
  <si>
    <t>北勢里道路柏油鋪設、水銀燈裝設及排水溝、監視器整修維護工程</t>
  </si>
  <si>
    <t>北勢里辦理親子遊樂設施、指示牌維修</t>
  </si>
  <si>
    <t>北勢里辦理環境清潔綠美化(購置所需物品及僱工)</t>
  </si>
  <si>
    <t>北勢里辦理美化社區製作家戶不銹鋼信箱</t>
  </si>
  <si>
    <t>北勢社區發展協會辦理全里環保教育宣導暨觀摩活動</t>
  </si>
  <si>
    <t>北勢社區長壽會辦理全里長者環保教育宣導暨觀摩活動</t>
  </si>
  <si>
    <t>北勢社區媽媽教室辦理全里婦女環保教育宣導暨觀摩活動</t>
  </si>
  <si>
    <t>北勢社區環保義工隊辦理環保教育宣導觀摩暨親子聯誼活動</t>
    <phoneticPr fontId="1" type="noConversion"/>
  </si>
  <si>
    <t>北勢社區巡守隊辦理環保教育宣導暨觀摩活動及購置裝備</t>
  </si>
  <si>
    <t>北勢里辦理環保教育宣導暨里民聯誼活動</t>
  </si>
  <si>
    <t>新化區      (協興里)</t>
    <phoneticPr fontId="3" type="noConversion"/>
  </si>
  <si>
    <t>協興里鋪設道路柏油及排水溝整修、維護及疏濬工程</t>
  </si>
  <si>
    <t>協興里活動中心設施維修及設備添購</t>
  </si>
  <si>
    <t>協興里社區發展協會辦理全里里民環保教育宣導暨觀摩活動</t>
  </si>
  <si>
    <t>協興里社區發展協會長壽會辦理全里長者環保教育宣導暨觀摩活動</t>
  </si>
  <si>
    <t>協興里社區發展協會媽媽教室辦理環保教育宣導暨觀摩活動</t>
  </si>
  <si>
    <t>協興里社區環保義工隊辦理環保教育宣導暨觀摩活動</t>
  </si>
  <si>
    <t>協興里辦理節慶(母親節、父親節、中秋節、重陽節)結合環保教育宣導</t>
  </si>
  <si>
    <t>協興里監視系統維修工程</t>
    <phoneticPr fontId="1" type="noConversion"/>
  </si>
  <si>
    <t>新化區       (豐榮里)</t>
    <phoneticPr fontId="3" type="noConversion"/>
  </si>
  <si>
    <t>豐榮里道路柏油鋪設與排水溝整修工程</t>
  </si>
  <si>
    <t>豐榮里轄內監視系統整修費</t>
  </si>
  <si>
    <t>豐榮里辦理環境整頓購置所需物品</t>
  </si>
  <si>
    <t>1.105/9/13豐榮里用於環境整理除草(固殺草.巴拉刈.立農春)＄65330</t>
    <phoneticPr fontId="1" type="noConversion"/>
  </si>
  <si>
    <t>豐榮里辦理環境整頓僱工</t>
  </si>
  <si>
    <t>補助里辦公處辦理父親節餐會活動</t>
  </si>
  <si>
    <t>1.105/8/29105年父親節餐會活動7/31＄80250</t>
    <phoneticPr fontId="1" type="noConversion"/>
  </si>
  <si>
    <t>補助豐榮社區發展協會社團辦理全體里民環境保護教育宣導活動(如觀摩、研習、教育、宣導等)</t>
  </si>
  <si>
    <t>1.105/8/29環保教育觀摩活動(桃米社區)3.13-14＄87992
2.105/11/17環保教育觀摩活動(員林復興社區)11.6＄72008</t>
    <phoneticPr fontId="1" type="noConversion"/>
  </si>
  <si>
    <t>補助豐榮社區發展協會長壽會辦理全里老人環境保護教育宣導活動(如觀摩、研習、教育、宣導等)</t>
  </si>
  <si>
    <t>105/12/1環保教育參訪活動(台東寶桑社區)11.20-21＄80000</t>
    <phoneticPr fontId="1" type="noConversion"/>
  </si>
  <si>
    <t>補助豐榮社區發展協會媽媽教室辦理環境保護教育宣導活動(如觀摩、研習、教育、宣導等)</t>
  </si>
  <si>
    <t>105/8/29環保教育觀摩活動(新峯社區)105.4.10＄19609</t>
    <phoneticPr fontId="1" type="noConversion"/>
  </si>
  <si>
    <t>豐榮里辦理環保義工隊環保教育觀摩活動</t>
  </si>
  <si>
    <t>1.105/8/29環保教育觀摩活動(大甲頂店社區)105.5.27-28＄99800
2.105/9/21環保教育觀摩活動(布袋好美里社區)105.9.10＄35698</t>
    <phoneticPr fontId="1" type="noConversion"/>
  </si>
  <si>
    <t>計畫書於臺南市政府105年04月14日府環廢字第1050379811號函同意在案</t>
    <phoneticPr fontId="1" type="noConversion"/>
  </si>
  <si>
    <t>剩餘款</t>
    <phoneticPr fontId="3" type="noConversion"/>
  </si>
  <si>
    <t>計畫核定     補助金額</t>
    <phoneticPr fontId="1" type="noConversion"/>
  </si>
  <si>
    <t>1.106/5/22支唪口里水電補助費-郵局(1,430人*1750元)＄2,502,500
2.106/5/22支唪口里水電補助費-農會(1,089人*1750元)＄1,905,750(1608592+297158)</t>
    <phoneticPr fontId="1" type="noConversion"/>
  </si>
  <si>
    <t>唪口里轄區道路路面及水溝整修、維護工程、休閒座椅裝設工程</t>
    <phoneticPr fontId="1" type="noConversion"/>
  </si>
  <si>
    <t>106.05.16唪口里轄區道路路面及水溝整修、維護工程$566309</t>
    <phoneticPr fontId="1" type="noConversion"/>
  </si>
  <si>
    <t>1.105/12/1環保教育活動(松鶴社區)11.19-20＄60,000</t>
    <phoneticPr fontId="1" type="noConversion"/>
  </si>
  <si>
    <t>106/1/1環保教育活動(苗栗忠孝社區)12.7-8＄80,000</t>
    <phoneticPr fontId="1" type="noConversion"/>
  </si>
  <si>
    <t>105/10/18環保教育活動(苗栗蓬萊社區.東和社區)10.1-2＄60,000</t>
    <phoneticPr fontId="1" type="noConversion"/>
  </si>
  <si>
    <t>105/11/10北勢里永新社區B區遊樂設備裝設(105.4.25)＄39350
2.106/5/16北勢里永新社區A區遊樂設備裝設整修工程$19025
3.106/5/16北勢里永新社區B區遊樂設備裝設整修工程$58816</t>
    <phoneticPr fontId="1" type="noConversion"/>
  </si>
  <si>
    <t>1.105/8/29辦理環境整頓雇工支出-3人(陳方杏.王德琴.沈文志)105/7/11-15＄15288
2.105/9/23辦理環境整頓雇工支出-3人(陳方杏.王德琴.沈文志)105/9/5-9＄15288
3.105/10/27辦理環境整頓雇工支出-3人(陳方杏.王德琴.沈文志)105/10/11-15＄15288
4.106.4.7辦理環境整頓雇工支出-3人(陳方杏.王德琴.沈文志)106/4/17-21＄15288
5.106.4.7豐榮里僱工人身意外險(2人*3,949元)＄7898
6.106.4.25辦理環境整頓雇工支出-3人(陳方杏.王德琴.沈文志)106/5/22-26＄15288
7.106.5.31辦理環境整頓雇工支出-3人(陳方杏.王德琴.沈文志)106/6/12-16＄15288</t>
    <phoneticPr fontId="1" type="noConversion"/>
  </si>
  <si>
    <t>1.105/8/29環保教育觀摩活動(105.6.5)竹山社寮社區＄36,500
2.105/10/11環保教育觀摩活動(105.9.25)惠蓀林場＄37,440
3.106/7/25環保教育觀摩活動(5/6-7)烏塗社區16,060</t>
    <phoneticPr fontId="1" type="noConversion"/>
  </si>
  <si>
    <t>唪口里社區裝設休閒座椅</t>
    <phoneticPr fontId="1" type="noConversion"/>
  </si>
  <si>
    <t>1.105/10/20北勢里僱工鄭水智等2人環境整頓工資(105/10/6-10/13)＄16030
2.105/11/22北勢里僱工鄭水智等2人環境整頓工資(105/11/11-11/16)＄16872
3.105/12/27北勢里永新社區環境綠美化工程(種植毛柿及工資)＄22600
4.106/6/20北勢里僱工鄭水智等2人環境整頓工資(106/06/09-06/16)$22537
5.106/8/29北勢里僱工黃宇村等3人環境整頓工資(106/08/21-08/25)＄22763</t>
    <phoneticPr fontId="1" type="noConversion"/>
  </si>
  <si>
    <t>1.105/12/1911.7美化社區裝設信箱(103*950元)2.3鄰＄97850
2.106/8/25不銹鋼信箱定製與安裝-180組(1.4.5.6鄰)＄152,150</t>
    <phoneticPr fontId="1" type="noConversion"/>
  </si>
  <si>
    <t>105/10/21綠美化優良社區觀摩活動10.9-10宜蘭外澳社區＄60000</t>
    <phoneticPr fontId="1" type="noConversion"/>
  </si>
  <si>
    <t>1.105/8/29長壽會辦理綠美化優良社區觀摩活動(105.4.24)屏東成功＄40000
2.105/12/5長壽會辦理綠美化優良社區觀摩活動(105.11.26)南投中山社區＄40000</t>
    <phoneticPr fontId="1" type="noConversion"/>
  </si>
  <si>
    <t>105/12/19媽媽教室綠美化優良社區觀摩活動(瑞里.瑞峰社區)12.10-11</t>
    <phoneticPr fontId="1" type="noConversion"/>
  </si>
  <si>
    <t>105/8/29環保義工隊綠美化優良社區觀摩活動(古坑.埔里)5/20-21＄60000</t>
    <phoneticPr fontId="1" type="noConversion"/>
  </si>
  <si>
    <t>105/12/20巡守隊環保觀摩教育活動(逐鹿社區.同富社區)11/19-20＄30000</t>
    <phoneticPr fontId="1" type="noConversion"/>
  </si>
  <si>
    <t>106/3/23環保教育宣導暨里民聯誼活動(埔里藍城社區)3/19</t>
    <phoneticPr fontId="1" type="noConversion"/>
  </si>
  <si>
    <t>106/10/25支協興里106年10月21日辦理重陽節聯歡晚會及環保教育宣導活動便餐18桌*3500元$60000</t>
    <phoneticPr fontId="1" type="noConversion"/>
  </si>
  <si>
    <t>106.09.28支唪口里社區裝設休閒座椅基地整地鋪平工程$5080(晨光建材行)
2.106.10.13支唪口里社區裝設休閒座椅8張費用$33600(暘森家具有限公司)</t>
    <phoneticPr fontId="1" type="noConversion"/>
  </si>
  <si>
    <t>105.11.28監視器監視器調變主機、電源貫入器、混波器及工資等維修費用＄12,881元
2.106.10.19監視器監視器調變主機、電源貫入器、混波器及工資等維修費用$37119(106年勻支32,861元)</t>
    <phoneticPr fontId="1" type="noConversion"/>
  </si>
  <si>
    <t>1.106/12/7協興社區發展協會106年11月17-18日辦理環保教育觀摩玉谷及菁埔等社區活動車資、便當、保險等費用70000</t>
    <phoneticPr fontId="1" type="noConversion"/>
  </si>
  <si>
    <t>本期支用金額</t>
    <phoneticPr fontId="1" type="noConversion"/>
  </si>
  <si>
    <t>累計支用金額</t>
    <phoneticPr fontId="1" type="noConversion"/>
  </si>
  <si>
    <t>1.106.1.11監視器維修＄49,301(106/1/7)
2.106.11.21支崙頂里社區監視器故障維修開口契約維修費用共計70669元(105年699、106年70000元)</t>
    <phoneticPr fontId="1" type="noConversion"/>
  </si>
  <si>
    <t>105/11/18籃球架換新10.21＄40,000</t>
    <phoneticPr fontId="1" type="noConversion"/>
  </si>
  <si>
    <t>105/11/29環保義工環保教育觀摩活動(臺東焚化廠.森林公園)11/12-13＄99,600</t>
    <phoneticPr fontId="1" type="noConversion"/>
  </si>
  <si>
    <t>1.105/8/29環保教育觀摩活動(知本溫泉、卑南)4/14-15$20,000
2.105/11/9全里長者環保教育觀摩活動(虎頭山.八斗子社區)10.27-28＄59,200</t>
    <phoneticPr fontId="1" type="noConversion"/>
  </si>
  <si>
    <t>105/11/9媽媽教室環保觀摩活動(勝興車站.明德社區)10.29-30＄50,000</t>
    <phoneticPr fontId="1" type="noConversion"/>
  </si>
  <si>
    <t>1.105/10/21社區發展協會辦理全里環保教育、觀摩活動(福安宮.社頂公園)10/2＄99,000</t>
    <phoneticPr fontId="1" type="noConversion"/>
  </si>
  <si>
    <t>1.105/8/29崙頂里母親表揚晚會暨環保教育宣導5/1$30,000
2.105/8/29崙頂里父親表揚晚會暨環保教育宣導7/30＄30,000
3.105/10/21崙頂里重陽聯歡晚會暨環保教育宣導10/1＄21,000
4.105/9/26崙頂里中秋聯歡晚會暨環保教育宣導9/10＄98,000
5.106/7/25崙頂里母親表揚晚會暨環保教育宣導(5/5)11,000</t>
    <phoneticPr fontId="1" type="noConversion"/>
  </si>
  <si>
    <t>106.09.07支全興里辦理道路伯油鋪設及排水溝興建維修費工程總經費479328元(104年度153295元)
2.106/12/11支全興里106年度辦理道路伯油鋪設及排水溝興建維修費工程委設監造費26584
3.106/12/11支全興里106年度辦理道路伯油鋪設及排水溝興建維修費工程44088</t>
    <phoneticPr fontId="1" type="noConversion"/>
  </si>
  <si>
    <t>1.05/8/29環保社區觀摩活動(105.3.22)鳳山鳳誠社區＄40,000
2.105/9/26環保社區觀摩活動(105.9.3)苗栗明德社區＄30,000
3.105/12/5環保社區觀摩活動(105.11.5)恆春大光社區＄30,000</t>
    <phoneticPr fontId="1" type="noConversion"/>
  </si>
  <si>
    <t>105/12/15全興社區巡守隊環保社區觀摩活動(車埕.東埔)12.2-3＄70,000</t>
    <phoneticPr fontId="1" type="noConversion"/>
  </si>
  <si>
    <t>105/11/10環保觀摩教育活動(明德.菁埔社區)10.27-28＄9,9600</t>
    <phoneticPr fontId="1" type="noConversion"/>
  </si>
  <si>
    <t>105/10/18環保教育暨重陽節聯歡晚會9.30＄70000</t>
    <phoneticPr fontId="1" type="noConversion"/>
  </si>
  <si>
    <t>1.106/1/3監視器維修＄44680
2.106/11/24支豐榮里社區監視器故障維修開口契約維修費用55000</t>
    <phoneticPr fontId="3" type="noConversion"/>
  </si>
  <si>
    <t>107/1/8支協興社區發展協會106年12月29-30日辦理環保義工隊環保教育觀摩鹿草、中興穀堡、武登社區、頭社水庫、奧萬大森林遊樂區等車資、便餐、住宿、門票、保險費等費用</t>
    <phoneticPr fontId="1" type="noConversion"/>
  </si>
  <si>
    <t>107/3/2支豐榮里辦理道路伯油鋪設及排水溝整修維護費工程總經費38萬4176元(104年度6萬4176元、105年度15萬元、106年度17萬元)-工程費用</t>
    <phoneticPr fontId="1" type="noConversion"/>
  </si>
  <si>
    <t>107/02/1支協興里辦理鋪設道路柏油及排水溝整修暨維護工程560000</t>
    <phoneticPr fontId="1" type="noConversion"/>
  </si>
  <si>
    <t>105/12/29監視器維修＄43,154元
2.106/3/2監視器維修＄4,350
3.106/5/2監視器維修$2350
4.107/3/2支協興里社區監視器故障維修開口契約維修費用共計60146元(105年146元、106年60000元)</t>
    <phoneticPr fontId="1" type="noConversion"/>
  </si>
  <si>
    <t>105.12.22排水溝修復工程(北勢里116-1號後面)＄73051
2.106/11/1支北勢里社區監視器故障維修開口契約維修費用共計35500元(104年25300元、105年10200元)
3.107/3/2支北勢里社區監視器故障維修開口契約維修費用共計33600元(104年25300元、105年8300元)</t>
    <phoneticPr fontId="1" type="noConversion"/>
  </si>
  <si>
    <t>1.106/1/9柏油鋪設及排水溝維修$285,237
2.106/11/9支106年度崙頂里轄內道路改善工程-柏油路面鋪設工程-空污費1075
3.106/3/2支106年度崙頂里轄內道路改善工程-柏油路面鋪設工程41萬4763元(106年度64763元、105年度19962元)-委設監造費
107/3/2支106年度崙頂里轄內道路改善工程-柏油路面鋪設工程41萬4763元-43276
107/3/15收市府環保局-106年度崙頂里轄內道路改善工程-空污費溢繳退還-573</t>
    <phoneticPr fontId="1" type="noConversion"/>
  </si>
  <si>
    <r>
      <t xml:space="preserve">105/12/15活動中心採光罩設置＄39,000(104年勻支30,000，105年勻支9,000)
2.106/6/3鐵捲門維修$3500
3.106/6/1鐵捲門馬達維修$3500
</t>
    </r>
    <r>
      <rPr>
        <sz val="10"/>
        <color rgb="FFFF0000"/>
        <rFont val="標楷體"/>
        <family val="4"/>
        <charset val="136"/>
      </rPr>
      <t>4.107/5/9支協興里活動中心鐵捲門故障維修費用(芳洲實業社)5000</t>
    </r>
    <phoneticPr fontId="1" type="noConversion"/>
  </si>
  <si>
    <t>臺南市新化區暨唪口里辦理
「105年度臺南市永康垃圾資源回收(焚化)場營運階段回饋金」107年6月份執行情況表</t>
    <phoneticPr fontId="1" type="noConversion"/>
  </si>
  <si>
    <t>1.106/3/14支105年各里住戶水電補助費補致通知郵資(891件*25元)$22275
2.106/5/17支五里水電補助費-農會(6,348人*980元)＄6,221,040
3.106/5/23支出收回崙頂里林財旺農會水電補助費-$980
4.106/5/17支五里水電補助費郵局(7,847人*980元)＄7,690,060
5.106/5/25支出收回北勢里黃龍雄等12戶郵局水電補助費$-24500
6.106/6/1105年水電補助費匯費$140
7.106/6/1補匯五里郵局5月23日無法轉帳人數25人*980元(全興里劉易伸等)24500
8.106/6/1補匯北勢里蘇朱豹5月23日無法轉帳人數1人*980元
9.106.06.07補發105年水電補助費匯費$30
10.106/10/30支補發協興、豐榮、全興及崙頂里第2批住戶水電補助費用-農會(交新化區農會轉存)$30380
11.106/11/7支補發協興、豐榮、崙頂、全興等里18人105年度第二批水電補助-郵局17640
12.107/5/29支補發協興里謝美娥等7人101-105年度水電補助-農會17883
13.107/5/29支補發協興里曾州男等13人101-105年度水電補助-郵局20742</t>
    <phoneticPr fontId="1" type="noConversion"/>
  </si>
  <si>
    <t>105.12.6全興里監視系統維修＄54,200(103年勻支11,965元;104年勻支27,400元;105年勻支14,235元)
107/5/25支全興里社區監視器故障維修開口契約維修費用15765</t>
    <phoneticPr fontId="1" type="noConversion"/>
  </si>
  <si>
    <t xml:space="preserve">1.105/12/22辦理環境整頓雇工支出-2人(鍾金龍.陳彥維)105/12/19-20＄4,608
2.106/2/9支出收回陳彥維辦理轄區環境綠美化機關負擔勞保費＄-141
3.106/3/2辦理環境整頓雇工支出-2人(鍾金龍.陳彥維)106/2/20-21＄4,474
4.106/7/4辦理環境整頓雇工支出-2人(鍾金龍.陳彥維)106/6/23-25＄6,712
5.106/11/24支唪口里106年11月18-20日僱用陳彥維及鍾金龍等2人辦理轄區環境美化工資10077
6.107/5/30唪口里107年5月21日僱用陳彥維辦理轄區環境美化工資(陳彥維)1624
</t>
    <phoneticPr fontId="1" type="noConversion"/>
  </si>
  <si>
    <t>1.106/5/22支唪口里水電補助費-農會(1,089人*1750元)＄1,905,750(1608592+297158)
2.106/11/7支105年度唪口里里民第二批水電補助(6人*1750元)-郵局帳戶10500
3.106/11/15支陳映儒代墊發放永康焚化爐回饋金匯款匯費代墊30
4.107/5/29支105年度唪口里里民蔡阿美1人105年度水電補助-郵局帳戶1750</t>
    <phoneticPr fontId="1" type="noConversion"/>
  </si>
  <si>
    <t>製表日期：107年7月2日</t>
    <phoneticPr fontId="1" type="noConversion"/>
  </si>
</sst>
</file>

<file path=xl/styles.xml><?xml version="1.0" encoding="utf-8"?>
<styleSheet xmlns="http://schemas.openxmlformats.org/spreadsheetml/2006/main">
  <numFmts count="2">
    <numFmt numFmtId="42" formatCode="_-&quot;$&quot;* #,##0_-;\-&quot;$&quot;* #,##0_-;_-&quot;$&quot;* &quot;-&quot;_-;_-@_-"/>
    <numFmt numFmtId="176" formatCode="&quot;$&quot;#,##0"/>
  </numFmts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7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6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7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vertical="center"/>
    </xf>
    <xf numFmtId="0" fontId="9" fillId="0" borderId="12" xfId="1" applyFont="1" applyBorder="1" applyAlignment="1">
      <alignment horizontal="center" vertical="center"/>
    </xf>
    <xf numFmtId="176" fontId="9" fillId="0" borderId="12" xfId="1" applyNumberFormat="1" applyFont="1" applyBorder="1" applyAlignment="1">
      <alignment horizontal="center" vertical="center" wrapText="1"/>
    </xf>
    <xf numFmtId="176" fontId="9" fillId="0" borderId="12" xfId="1" applyNumberFormat="1" applyFont="1" applyBorder="1" applyAlignment="1">
      <alignment horizontal="center" vertical="center"/>
    </xf>
    <xf numFmtId="42" fontId="9" fillId="0" borderId="12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176" fontId="9" fillId="0" borderId="1" xfId="1" applyNumberFormat="1" applyFont="1" applyBorder="1">
      <alignment vertical="center"/>
    </xf>
    <xf numFmtId="10" fontId="9" fillId="0" borderId="1" xfId="1" applyNumberFormat="1" applyFont="1" applyBorder="1">
      <alignment vertical="center"/>
    </xf>
    <xf numFmtId="0" fontId="9" fillId="0" borderId="1" xfId="1" applyFont="1" applyBorder="1">
      <alignment vertical="center"/>
    </xf>
    <xf numFmtId="10" fontId="9" fillId="0" borderId="12" xfId="1" applyNumberFormat="1" applyFont="1" applyBorder="1" applyAlignment="1">
      <alignment horizontal="center" vertical="center" wrapText="1"/>
    </xf>
    <xf numFmtId="176" fontId="10" fillId="0" borderId="1" xfId="1" applyNumberFormat="1" applyFont="1" applyBorder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11" fillId="0" borderId="1" xfId="1" applyFont="1" applyBorder="1" applyAlignment="1">
      <alignment horizontal="center" vertical="center" wrapText="1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176" fontId="9" fillId="0" borderId="1" xfId="1" applyNumberFormat="1" applyFont="1" applyBorder="1">
      <alignment vertical="center"/>
    </xf>
    <xf numFmtId="10" fontId="9" fillId="0" borderId="1" xfId="1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4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2" fontId="4" fillId="0" borderId="1" xfId="0" applyNumberFormat="1" applyFont="1" applyBorder="1">
      <alignment vertical="center"/>
    </xf>
    <xf numFmtId="10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42" fontId="4" fillId="0" borderId="5" xfId="0" applyNumberFormat="1" applyFont="1" applyBorder="1">
      <alignment vertical="center"/>
    </xf>
    <xf numFmtId="10" fontId="4" fillId="0" borderId="5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7" fillId="0" borderId="9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Border="1">
      <alignment vertical="center"/>
    </xf>
    <xf numFmtId="0" fontId="7" fillId="0" borderId="14" xfId="0" applyFont="1" applyBorder="1" applyAlignment="1">
      <alignment vertical="center" wrapText="1"/>
    </xf>
    <xf numFmtId="0" fontId="4" fillId="0" borderId="7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42" fontId="4" fillId="0" borderId="1" xfId="0" applyNumberFormat="1" applyFont="1" applyFill="1" applyBorder="1">
      <alignment vertical="center"/>
    </xf>
    <xf numFmtId="10" fontId="4" fillId="0" borderId="1" xfId="0" applyNumberFormat="1" applyFont="1" applyFill="1" applyBorder="1">
      <alignment vertical="center"/>
    </xf>
    <xf numFmtId="176" fontId="9" fillId="0" borderId="1" xfId="0" applyNumberFormat="1" applyFont="1" applyBorder="1">
      <alignment vertical="center"/>
    </xf>
    <xf numFmtId="176" fontId="10" fillId="0" borderId="1" xfId="0" applyNumberFormat="1" applyFont="1" applyBorder="1">
      <alignment vertical="center"/>
    </xf>
    <xf numFmtId="0" fontId="4" fillId="0" borderId="22" xfId="0" applyFont="1" applyFill="1" applyBorder="1" applyAlignment="1">
      <alignment horizontal="left" vertical="center" wrapText="1"/>
    </xf>
    <xf numFmtId="42" fontId="4" fillId="0" borderId="22" xfId="0" applyNumberFormat="1" applyFont="1" applyBorder="1">
      <alignment vertical="center"/>
    </xf>
    <xf numFmtId="10" fontId="4" fillId="0" borderId="22" xfId="0" applyNumberFormat="1" applyFont="1" applyBorder="1">
      <alignment vertical="center"/>
    </xf>
    <xf numFmtId="0" fontId="4" fillId="0" borderId="22" xfId="0" applyFont="1" applyFill="1" applyBorder="1" applyAlignment="1">
      <alignment vertical="center" wrapText="1"/>
    </xf>
    <xf numFmtId="42" fontId="4" fillId="0" borderId="22" xfId="0" applyNumberFormat="1" applyFont="1" applyFill="1" applyBorder="1">
      <alignment vertical="center"/>
    </xf>
    <xf numFmtId="10" fontId="4" fillId="0" borderId="2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2" fontId="4" fillId="0" borderId="3" xfId="0" applyNumberFormat="1" applyFont="1" applyBorder="1">
      <alignment vertical="center"/>
    </xf>
    <xf numFmtId="42" fontId="14" fillId="0" borderId="1" xfId="0" applyNumberFormat="1" applyFont="1" applyBorder="1">
      <alignment vertical="center"/>
    </xf>
    <xf numFmtId="0" fontId="15" fillId="0" borderId="1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center" wrapText="1"/>
    </xf>
    <xf numFmtId="42" fontId="14" fillId="0" borderId="22" xfId="0" applyNumberFormat="1" applyFont="1" applyBorder="1">
      <alignment vertical="center"/>
    </xf>
    <xf numFmtId="0" fontId="15" fillId="0" borderId="22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2" fontId="8" fillId="0" borderId="3" xfId="0" applyNumberFormat="1" applyFont="1" applyBorder="1">
      <alignment vertical="center"/>
    </xf>
    <xf numFmtId="42" fontId="8" fillId="0" borderId="6" xfId="0" applyNumberFormat="1" applyFont="1" applyBorder="1">
      <alignment vertical="center"/>
    </xf>
    <xf numFmtId="0" fontId="14" fillId="0" borderId="1" xfId="0" applyFont="1" applyBorder="1" applyAlignment="1">
      <alignment horizontal="left" vertical="top" wrapText="1"/>
    </xf>
    <xf numFmtId="0" fontId="15" fillId="0" borderId="23" xfId="0" applyFont="1" applyBorder="1" applyAlignment="1">
      <alignment vertical="center" wrapText="1"/>
    </xf>
    <xf numFmtId="42" fontId="4" fillId="0" borderId="6" xfId="0" applyNumberFormat="1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4" fillId="0" borderId="5" xfId="0" applyFont="1" applyBorder="1">
      <alignment vertical="center"/>
    </xf>
    <xf numFmtId="0" fontId="14" fillId="0" borderId="22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A2" sqref="A2"/>
    </sheetView>
  </sheetViews>
  <sheetFormatPr defaultRowHeight="16.5"/>
  <cols>
    <col min="1" max="1" width="16.25" customWidth="1"/>
    <col min="2" max="2" width="17.125" customWidth="1"/>
    <col min="3" max="3" width="17.625" bestFit="1" customWidth="1"/>
    <col min="4" max="4" width="17.625" customWidth="1"/>
    <col min="5" max="5" width="17.625" bestFit="1" customWidth="1"/>
    <col min="6" max="6" width="13.125" customWidth="1"/>
    <col min="7" max="7" width="18.25" customWidth="1"/>
    <col min="8" max="8" width="8.75" customWidth="1"/>
  </cols>
  <sheetData>
    <row r="1" spans="1:8" ht="66.75" customHeight="1">
      <c r="A1" s="74" t="s">
        <v>149</v>
      </c>
      <c r="B1" s="75"/>
      <c r="C1" s="75"/>
      <c r="D1" s="75"/>
      <c r="E1" s="75"/>
      <c r="F1" s="75"/>
      <c r="G1" s="75"/>
      <c r="H1" s="75"/>
    </row>
    <row r="2" spans="1:8" s="1" customFormat="1" ht="33" customHeight="1" thickBot="1">
      <c r="A2" s="1" t="s">
        <v>154</v>
      </c>
    </row>
    <row r="3" spans="1:8" ht="42.75" thickTop="1">
      <c r="A3" s="2" t="s">
        <v>0</v>
      </c>
      <c r="B3" s="3" t="s">
        <v>104</v>
      </c>
      <c r="C3" s="4" t="s">
        <v>1</v>
      </c>
      <c r="D3" s="4" t="s">
        <v>127</v>
      </c>
      <c r="E3" s="3" t="s">
        <v>128</v>
      </c>
      <c r="F3" s="10" t="s">
        <v>2</v>
      </c>
      <c r="G3" s="5" t="s">
        <v>3</v>
      </c>
      <c r="H3" s="2" t="s">
        <v>4</v>
      </c>
    </row>
    <row r="4" spans="1:8" ht="21">
      <c r="A4" s="6" t="s">
        <v>5</v>
      </c>
      <c r="B4" s="7">
        <f>'105新化水電'!C6</f>
        <v>14597604</v>
      </c>
      <c r="C4" s="46">
        <f t="shared" ref="C4:C15" si="0">B4</f>
        <v>14597604</v>
      </c>
      <c r="D4" s="46"/>
      <c r="E4" s="11">
        <f>'105新化水電'!D6</f>
        <v>14020190</v>
      </c>
      <c r="F4" s="8">
        <f t="shared" ref="F4:F15" si="1">E4/C4</f>
        <v>0.96044460447070634</v>
      </c>
      <c r="G4" s="7">
        <f t="shared" ref="G4:G15" si="2">SUM(C4-E4)</f>
        <v>577414</v>
      </c>
      <c r="H4" s="9"/>
    </row>
    <row r="5" spans="1:8" ht="21">
      <c r="A5" s="12" t="s">
        <v>6</v>
      </c>
      <c r="B5" s="11">
        <f>'105崙頂'!C14</f>
        <v>1000000</v>
      </c>
      <c r="C5" s="47">
        <f t="shared" si="0"/>
        <v>1000000</v>
      </c>
      <c r="D5" s="47"/>
      <c r="E5" s="11">
        <f>'105崙頂'!D14</f>
        <v>996777</v>
      </c>
      <c r="F5" s="19">
        <f t="shared" si="1"/>
        <v>0.99677700000000002</v>
      </c>
      <c r="G5" s="18">
        <f t="shared" si="2"/>
        <v>3223</v>
      </c>
      <c r="H5" s="13"/>
    </row>
    <row r="6" spans="1:8" ht="21">
      <c r="A6" s="12" t="s">
        <v>7</v>
      </c>
      <c r="B6" s="11">
        <f>'105全興'!C12</f>
        <v>1000000</v>
      </c>
      <c r="C6" s="47">
        <f t="shared" si="0"/>
        <v>1000000</v>
      </c>
      <c r="D6" s="47"/>
      <c r="E6" s="11">
        <f>'105全興'!D12</f>
        <v>1000000</v>
      </c>
      <c r="F6" s="19">
        <f t="shared" si="1"/>
        <v>1</v>
      </c>
      <c r="G6" s="18">
        <f t="shared" si="2"/>
        <v>0</v>
      </c>
      <c r="H6" s="13"/>
    </row>
    <row r="7" spans="1:8" ht="21">
      <c r="A7" s="12" t="s">
        <v>8</v>
      </c>
      <c r="B7" s="11">
        <f>'105唪口'!C13</f>
        <v>1000000</v>
      </c>
      <c r="C7" s="47">
        <f>B7</f>
        <v>1000000</v>
      </c>
      <c r="D7" s="47"/>
      <c r="E7" s="11">
        <f>'105唪口'!D13</f>
        <v>981943</v>
      </c>
      <c r="F7" s="19">
        <f t="shared" si="1"/>
        <v>0.98194300000000001</v>
      </c>
      <c r="G7" s="18">
        <f t="shared" si="2"/>
        <v>18057</v>
      </c>
      <c r="H7" s="13"/>
    </row>
    <row r="8" spans="1:8" ht="39">
      <c r="A8" s="14" t="s">
        <v>9</v>
      </c>
      <c r="B8" s="11">
        <f>'105唪口'!C14</f>
        <v>1799658</v>
      </c>
      <c r="C8" s="47">
        <f>B8</f>
        <v>1799658</v>
      </c>
      <c r="D8" s="47"/>
      <c r="E8" s="11">
        <f>'105唪口'!D14</f>
        <v>1620872</v>
      </c>
      <c r="F8" s="19">
        <f t="shared" si="1"/>
        <v>0.90065556900255495</v>
      </c>
      <c r="G8" s="18">
        <f t="shared" si="2"/>
        <v>178786</v>
      </c>
      <c r="H8" s="13"/>
    </row>
    <row r="9" spans="1:8" ht="21">
      <c r="A9" s="12" t="s">
        <v>10</v>
      </c>
      <c r="B9" s="11">
        <f>'105北勢'!C15</f>
        <v>1000000</v>
      </c>
      <c r="C9" s="47">
        <f t="shared" si="0"/>
        <v>1000000</v>
      </c>
      <c r="D9" s="47"/>
      <c r="E9" s="11">
        <f>'105北勢'!D15</f>
        <v>887544</v>
      </c>
      <c r="F9" s="19">
        <f t="shared" si="1"/>
        <v>0.887544</v>
      </c>
      <c r="G9" s="18">
        <f t="shared" si="2"/>
        <v>112456</v>
      </c>
      <c r="H9" s="13"/>
    </row>
    <row r="10" spans="1:8" ht="21">
      <c r="A10" s="12" t="s">
        <v>11</v>
      </c>
      <c r="B10" s="11">
        <f>'105協興'!C13</f>
        <v>1000000</v>
      </c>
      <c r="C10" s="47">
        <f t="shared" si="0"/>
        <v>1000000</v>
      </c>
      <c r="D10" s="47"/>
      <c r="E10" s="11">
        <f>'105協興'!D13</f>
        <v>921000</v>
      </c>
      <c r="F10" s="19">
        <f t="shared" si="1"/>
        <v>0.92100000000000004</v>
      </c>
      <c r="G10" s="18">
        <f t="shared" si="2"/>
        <v>79000</v>
      </c>
      <c r="H10" s="13"/>
    </row>
    <row r="11" spans="1:8" ht="21">
      <c r="A11" s="12" t="s">
        <v>12</v>
      </c>
      <c r="B11" s="11">
        <f>'105豐榮'!C14</f>
        <v>1000000</v>
      </c>
      <c r="C11" s="47">
        <f t="shared" si="0"/>
        <v>1000000</v>
      </c>
      <c r="D11" s="47"/>
      <c r="E11" s="11">
        <f>'105豐榮'!D14</f>
        <v>889993</v>
      </c>
      <c r="F11" s="19">
        <f t="shared" si="1"/>
        <v>0.88999300000000003</v>
      </c>
      <c r="G11" s="18">
        <f t="shared" si="2"/>
        <v>110007</v>
      </c>
      <c r="H11" s="13"/>
    </row>
    <row r="12" spans="1:8" ht="21">
      <c r="A12" s="12" t="s">
        <v>13</v>
      </c>
      <c r="B12" s="11">
        <f>SUM(B4:B11)</f>
        <v>22397262</v>
      </c>
      <c r="C12" s="47">
        <f t="shared" si="0"/>
        <v>22397262</v>
      </c>
      <c r="D12" s="47"/>
      <c r="E12" s="11">
        <f>SUM(E4:E11)</f>
        <v>21318319</v>
      </c>
      <c r="F12" s="19">
        <f t="shared" si="1"/>
        <v>0.95182701349834631</v>
      </c>
      <c r="G12" s="18">
        <f t="shared" si="2"/>
        <v>1078943</v>
      </c>
      <c r="H12" s="13"/>
    </row>
    <row r="13" spans="1:8" ht="21">
      <c r="A13" s="12" t="s">
        <v>8</v>
      </c>
      <c r="B13" s="11">
        <f>'105唪口水電'!C5</f>
        <v>2799658</v>
      </c>
      <c r="C13" s="47">
        <f t="shared" si="0"/>
        <v>2799658</v>
      </c>
      <c r="D13" s="47"/>
      <c r="E13" s="11">
        <f>'105唪口水電'!D6</f>
        <v>2799658</v>
      </c>
      <c r="F13" s="19">
        <f t="shared" si="1"/>
        <v>1</v>
      </c>
      <c r="G13" s="18">
        <f t="shared" si="2"/>
        <v>0</v>
      </c>
      <c r="H13" s="13"/>
    </row>
    <row r="14" spans="1:8" ht="21">
      <c r="A14" s="12" t="s">
        <v>13</v>
      </c>
      <c r="B14" s="11">
        <f>SUM(B13)</f>
        <v>2799658</v>
      </c>
      <c r="C14" s="47">
        <f t="shared" si="0"/>
        <v>2799658</v>
      </c>
      <c r="D14" s="47"/>
      <c r="E14" s="11">
        <f>SUM(E13)</f>
        <v>2799658</v>
      </c>
      <c r="F14" s="19">
        <f t="shared" si="1"/>
        <v>1</v>
      </c>
      <c r="G14" s="18">
        <f t="shared" si="2"/>
        <v>0</v>
      </c>
      <c r="H14" s="13"/>
    </row>
    <row r="15" spans="1:8" ht="21">
      <c r="A15" s="6" t="s">
        <v>14</v>
      </c>
      <c r="B15" s="7">
        <f>SUM(B12+B14)</f>
        <v>25196920</v>
      </c>
      <c r="C15" s="46">
        <f t="shared" si="0"/>
        <v>25196920</v>
      </c>
      <c r="D15" s="46">
        <f>D12+D14</f>
        <v>0</v>
      </c>
      <c r="E15" s="11">
        <f>SUM(E12+E14)</f>
        <v>24117977</v>
      </c>
      <c r="F15" s="19">
        <f t="shared" si="1"/>
        <v>0.95717956797894344</v>
      </c>
      <c r="G15" s="18">
        <f t="shared" si="2"/>
        <v>1078943</v>
      </c>
      <c r="H15" s="9"/>
    </row>
    <row r="16" spans="1:8">
      <c r="A16" s="16" t="s">
        <v>102</v>
      </c>
      <c r="B16" s="15"/>
      <c r="C16" s="15"/>
      <c r="D16" s="15"/>
      <c r="E16" s="15"/>
      <c r="F16" s="15"/>
      <c r="G16" s="15"/>
      <c r="H16" s="15"/>
    </row>
    <row r="17" spans="1:1" ht="21">
      <c r="A17" s="17" t="s">
        <v>15</v>
      </c>
    </row>
  </sheetData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opLeftCell="A4" workbookViewId="0">
      <selection activeCell="F5" sqref="F5"/>
    </sheetView>
  </sheetViews>
  <sheetFormatPr defaultRowHeight="16.5"/>
  <cols>
    <col min="1" max="1" width="7" customWidth="1"/>
    <col min="2" max="2" width="28.125" customWidth="1"/>
    <col min="3" max="5" width="15.75" customWidth="1"/>
    <col min="6" max="6" width="38.75" customWidth="1"/>
    <col min="7" max="7" width="11.25" customWidth="1"/>
  </cols>
  <sheetData>
    <row r="1" spans="1:8" ht="71.25" customHeight="1">
      <c r="A1" s="76" t="str">
        <f>'105年總表'!A1</f>
        <v>臺南市新化區暨唪口里辦理
「105年度臺南市永康垃圾資源回收(焚化)場營運階段回饋金」107年6月份執行情況表</v>
      </c>
      <c r="B1" s="76"/>
      <c r="C1" s="76"/>
      <c r="D1" s="76"/>
      <c r="E1" s="76"/>
      <c r="F1" s="76"/>
      <c r="G1" s="76"/>
      <c r="H1" s="76"/>
    </row>
    <row r="2" spans="1:8" ht="17.25" thickBot="1">
      <c r="A2" t="str">
        <f>'105年總表'!A2</f>
        <v>製表日期：107年7月2日</v>
      </c>
    </row>
    <row r="3" spans="1:8" ht="17.25" thickTop="1">
      <c r="A3" s="77" t="s">
        <v>16</v>
      </c>
      <c r="B3" s="79" t="s">
        <v>17</v>
      </c>
      <c r="C3" s="79"/>
      <c r="D3" s="79"/>
      <c r="E3" s="79"/>
      <c r="F3" s="79"/>
      <c r="G3" s="20"/>
    </row>
    <row r="4" spans="1:8">
      <c r="A4" s="78"/>
      <c r="B4" s="21" t="s">
        <v>18</v>
      </c>
      <c r="C4" s="22" t="s">
        <v>19</v>
      </c>
      <c r="D4" s="22" t="s">
        <v>20</v>
      </c>
      <c r="E4" s="23" t="s">
        <v>21</v>
      </c>
      <c r="F4" s="21" t="s">
        <v>22</v>
      </c>
      <c r="G4" s="24" t="s">
        <v>103</v>
      </c>
    </row>
    <row r="5" spans="1:8" ht="409.5">
      <c r="A5" s="25" t="s">
        <v>23</v>
      </c>
      <c r="B5" s="26" t="s">
        <v>24</v>
      </c>
      <c r="C5" s="27">
        <v>14597604</v>
      </c>
      <c r="D5" s="27">
        <v>14020190</v>
      </c>
      <c r="E5" s="28">
        <f>D5/C5</f>
        <v>0.96044460447070634</v>
      </c>
      <c r="F5" s="70" t="s">
        <v>150</v>
      </c>
      <c r="G5" s="64">
        <f>C5-D5</f>
        <v>577414</v>
      </c>
    </row>
    <row r="6" spans="1:8" ht="17.25" thickBot="1">
      <c r="A6" s="29"/>
      <c r="B6" s="30" t="s">
        <v>25</v>
      </c>
      <c r="C6" s="31">
        <f>SUM(C5:C5)</f>
        <v>14597604</v>
      </c>
      <c r="D6" s="31">
        <f>SUM(D5)</f>
        <v>14020190</v>
      </c>
      <c r="E6" s="32">
        <f>D6/C6</f>
        <v>0.96044460447070634</v>
      </c>
      <c r="F6" s="30"/>
      <c r="G6" s="65">
        <f>C6-D6</f>
        <v>577414</v>
      </c>
    </row>
    <row r="7" spans="1:8" ht="17.25" thickTop="1"/>
  </sheetData>
  <mergeCells count="3">
    <mergeCell ref="A1:H1"/>
    <mergeCell ref="A3:A4"/>
    <mergeCell ref="B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F5" sqref="F5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1.625" bestFit="1" customWidth="1"/>
  </cols>
  <sheetData>
    <row r="1" spans="1:8" ht="74.25" customHeight="1">
      <c r="A1" s="80" t="str">
        <f>'105年總表'!A1</f>
        <v>臺南市新化區暨唪口里辦理
「105年度臺南市永康垃圾資源回收(焚化)場營運階段回饋金」107年6月份執行情況表</v>
      </c>
      <c r="B1" s="80"/>
      <c r="C1" s="80"/>
      <c r="D1" s="80"/>
      <c r="E1" s="80"/>
      <c r="F1" s="80"/>
      <c r="G1" s="80"/>
      <c r="H1" s="80"/>
    </row>
    <row r="2" spans="1:8" ht="17.25" thickBot="1">
      <c r="A2" t="str">
        <f>'105年總表'!A2</f>
        <v>製表日期：107年7月2日</v>
      </c>
    </row>
    <row r="3" spans="1:8" ht="17.25" customHeight="1" thickTop="1">
      <c r="A3" s="77" t="s">
        <v>36</v>
      </c>
      <c r="B3" s="79" t="s">
        <v>37</v>
      </c>
      <c r="C3" s="79"/>
      <c r="D3" s="79"/>
      <c r="E3" s="79"/>
      <c r="F3" s="79"/>
      <c r="G3" s="20"/>
    </row>
    <row r="4" spans="1:8">
      <c r="A4" s="78"/>
      <c r="B4" s="21" t="s">
        <v>38</v>
      </c>
      <c r="C4" s="22" t="s">
        <v>39</v>
      </c>
      <c r="D4" s="22" t="s">
        <v>40</v>
      </c>
      <c r="E4" s="23" t="s">
        <v>41</v>
      </c>
      <c r="F4" s="21" t="s">
        <v>42</v>
      </c>
      <c r="G4" s="24" t="s">
        <v>103</v>
      </c>
    </row>
    <row r="5" spans="1:8" ht="114.75" customHeight="1">
      <c r="A5" s="81" t="s">
        <v>43</v>
      </c>
      <c r="B5" s="39" t="s">
        <v>44</v>
      </c>
      <c r="C5" s="27">
        <v>350000</v>
      </c>
      <c r="D5" s="57">
        <v>348977</v>
      </c>
      <c r="E5" s="28">
        <f t="shared" ref="E5:E14" si="0">D5/C5</f>
        <v>0.99707714285714288</v>
      </c>
      <c r="F5" s="43" t="s">
        <v>147</v>
      </c>
      <c r="G5" s="56">
        <f>C5-D5</f>
        <v>1023</v>
      </c>
    </row>
    <row r="6" spans="1:8" ht="57">
      <c r="A6" s="82"/>
      <c r="B6" s="34" t="s">
        <v>45</v>
      </c>
      <c r="C6" s="27">
        <v>50000</v>
      </c>
      <c r="D6" s="57">
        <v>50000</v>
      </c>
      <c r="E6" s="28">
        <f t="shared" si="0"/>
        <v>1</v>
      </c>
      <c r="F6" s="55" t="s">
        <v>129</v>
      </c>
      <c r="G6" s="56">
        <f t="shared" ref="G6:G14" si="1">C6-D6</f>
        <v>0</v>
      </c>
    </row>
    <row r="7" spans="1:8" ht="33">
      <c r="A7" s="82"/>
      <c r="B7" s="34" t="s">
        <v>29</v>
      </c>
      <c r="C7" s="27">
        <v>40000</v>
      </c>
      <c r="D7" s="27">
        <v>40000</v>
      </c>
      <c r="E7" s="28">
        <f t="shared" si="0"/>
        <v>1</v>
      </c>
      <c r="F7" s="43" t="s">
        <v>130</v>
      </c>
      <c r="G7" s="56">
        <f t="shared" si="1"/>
        <v>0</v>
      </c>
    </row>
    <row r="8" spans="1:8" ht="33">
      <c r="A8" s="82"/>
      <c r="B8" s="34" t="s">
        <v>30</v>
      </c>
      <c r="C8" s="27">
        <v>100000</v>
      </c>
      <c r="D8" s="27">
        <v>99600</v>
      </c>
      <c r="E8" s="28">
        <f t="shared" si="0"/>
        <v>0.996</v>
      </c>
      <c r="F8" s="43" t="s">
        <v>131</v>
      </c>
      <c r="G8" s="56">
        <f t="shared" si="1"/>
        <v>400</v>
      </c>
    </row>
    <row r="9" spans="1:8" ht="49.5">
      <c r="A9" s="82"/>
      <c r="B9" s="34" t="s">
        <v>31</v>
      </c>
      <c r="C9" s="27">
        <v>80000</v>
      </c>
      <c r="D9" s="27">
        <v>79200</v>
      </c>
      <c r="E9" s="28">
        <f t="shared" si="0"/>
        <v>0.99</v>
      </c>
      <c r="F9" s="43" t="s">
        <v>132</v>
      </c>
      <c r="G9" s="56">
        <f t="shared" si="1"/>
        <v>800</v>
      </c>
    </row>
    <row r="10" spans="1:8" ht="49.5">
      <c r="A10" s="82"/>
      <c r="B10" s="34" t="s">
        <v>32</v>
      </c>
      <c r="C10" s="27">
        <v>50000</v>
      </c>
      <c r="D10" s="27">
        <v>50000</v>
      </c>
      <c r="E10" s="28">
        <f t="shared" si="0"/>
        <v>1</v>
      </c>
      <c r="F10" s="43" t="s">
        <v>133</v>
      </c>
      <c r="G10" s="56">
        <f t="shared" si="1"/>
        <v>0</v>
      </c>
    </row>
    <row r="11" spans="1:8" ht="33">
      <c r="A11" s="82"/>
      <c r="B11" s="34" t="s">
        <v>33</v>
      </c>
      <c r="C11" s="27">
        <v>40000</v>
      </c>
      <c r="D11" s="27">
        <v>40000</v>
      </c>
      <c r="E11" s="28">
        <f t="shared" si="0"/>
        <v>1</v>
      </c>
      <c r="F11" s="43" t="s">
        <v>28</v>
      </c>
      <c r="G11" s="56">
        <f t="shared" si="1"/>
        <v>0</v>
      </c>
    </row>
    <row r="12" spans="1:8" ht="33">
      <c r="A12" s="82"/>
      <c r="B12" s="34" t="s">
        <v>34</v>
      </c>
      <c r="C12" s="27">
        <v>100000</v>
      </c>
      <c r="D12" s="27">
        <v>99000</v>
      </c>
      <c r="E12" s="28">
        <f t="shared" si="0"/>
        <v>0.99</v>
      </c>
      <c r="F12" s="43" t="s">
        <v>134</v>
      </c>
      <c r="G12" s="56">
        <f t="shared" si="1"/>
        <v>1000</v>
      </c>
    </row>
    <row r="13" spans="1:8" ht="142.5">
      <c r="A13" s="82"/>
      <c r="B13" s="34" t="s">
        <v>35</v>
      </c>
      <c r="C13" s="27">
        <v>190000</v>
      </c>
      <c r="D13" s="27">
        <v>190000</v>
      </c>
      <c r="E13" s="28">
        <f t="shared" si="0"/>
        <v>1</v>
      </c>
      <c r="F13" s="55" t="s">
        <v>135</v>
      </c>
      <c r="G13" s="56">
        <f t="shared" si="1"/>
        <v>0</v>
      </c>
    </row>
    <row r="14" spans="1:8">
      <c r="A14" s="35"/>
      <c r="B14" s="35" t="s">
        <v>46</v>
      </c>
      <c r="C14" s="27">
        <f>SUM(C5:C13)</f>
        <v>1000000</v>
      </c>
      <c r="D14" s="27">
        <f>SUM(D5:D13)</f>
        <v>996777</v>
      </c>
      <c r="E14" s="28">
        <f t="shared" si="0"/>
        <v>0.99677700000000002</v>
      </c>
      <c r="F14" s="35"/>
      <c r="G14" s="56">
        <f t="shared" si="1"/>
        <v>3223</v>
      </c>
    </row>
  </sheetData>
  <mergeCells count="4">
    <mergeCell ref="A1:H1"/>
    <mergeCell ref="A3:A4"/>
    <mergeCell ref="B3:F3"/>
    <mergeCell ref="A5:A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F6" sqref="F6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1.625" bestFit="1" customWidth="1"/>
  </cols>
  <sheetData>
    <row r="1" spans="1:8" ht="78" customHeight="1">
      <c r="A1" s="80" t="str">
        <f>'105年總表'!A1</f>
        <v>臺南市新化區暨唪口里辦理
「105年度臺南市永康垃圾資源回收(焚化)場營運階段回饋金」107年6月份執行情況表</v>
      </c>
      <c r="B1" s="80"/>
      <c r="C1" s="80"/>
      <c r="D1" s="80"/>
      <c r="E1" s="80"/>
      <c r="F1" s="80"/>
      <c r="G1" s="80"/>
      <c r="H1" s="80"/>
    </row>
    <row r="2" spans="1:8" ht="17.25" thickBot="1">
      <c r="A2" t="str">
        <f>'105年總表'!A2</f>
        <v>製表日期：107年7月2日</v>
      </c>
    </row>
    <row r="3" spans="1:8" ht="17.25" customHeight="1" thickTop="1">
      <c r="A3" s="77" t="s">
        <v>36</v>
      </c>
      <c r="B3" s="79" t="s">
        <v>37</v>
      </c>
      <c r="C3" s="79"/>
      <c r="D3" s="79"/>
      <c r="E3" s="79"/>
      <c r="F3" s="79"/>
      <c r="G3" s="20"/>
    </row>
    <row r="4" spans="1:8">
      <c r="A4" s="78"/>
      <c r="B4" s="21" t="s">
        <v>38</v>
      </c>
      <c r="C4" s="22" t="s">
        <v>39</v>
      </c>
      <c r="D4" s="22" t="s">
        <v>40</v>
      </c>
      <c r="E4" s="23" t="s">
        <v>41</v>
      </c>
      <c r="F4" s="21" t="s">
        <v>42</v>
      </c>
      <c r="G4" s="24" t="s">
        <v>103</v>
      </c>
    </row>
    <row r="5" spans="1:8" ht="85.5">
      <c r="A5" s="82" t="s">
        <v>47</v>
      </c>
      <c r="B5" s="34" t="s">
        <v>48</v>
      </c>
      <c r="C5" s="27">
        <v>550000</v>
      </c>
      <c r="D5" s="27">
        <v>550000</v>
      </c>
      <c r="E5" s="28">
        <f t="shared" ref="E5:E12" si="0">D5/C5</f>
        <v>1</v>
      </c>
      <c r="F5" s="55" t="s">
        <v>136</v>
      </c>
      <c r="G5" s="56">
        <f>C5-D5</f>
        <v>0</v>
      </c>
    </row>
    <row r="6" spans="1:8" ht="71.25">
      <c r="A6" s="82"/>
      <c r="B6" s="34" t="s">
        <v>49</v>
      </c>
      <c r="C6" s="27">
        <v>30000</v>
      </c>
      <c r="D6" s="57">
        <v>30000</v>
      </c>
      <c r="E6" s="28">
        <f t="shared" si="0"/>
        <v>1</v>
      </c>
      <c r="F6" s="58" t="s">
        <v>151</v>
      </c>
      <c r="G6" s="56">
        <f t="shared" ref="G6:G12" si="1">C6-D6</f>
        <v>0</v>
      </c>
    </row>
    <row r="7" spans="1:8" ht="33">
      <c r="A7" s="82"/>
      <c r="B7" s="34" t="s">
        <v>50</v>
      </c>
      <c r="C7" s="27">
        <v>100000</v>
      </c>
      <c r="D7" s="27">
        <v>100000</v>
      </c>
      <c r="E7" s="28">
        <f t="shared" si="0"/>
        <v>1</v>
      </c>
      <c r="F7" s="55" t="s">
        <v>51</v>
      </c>
      <c r="G7" s="56">
        <f t="shared" si="1"/>
        <v>0</v>
      </c>
    </row>
    <row r="8" spans="1:8" ht="99" customHeight="1">
      <c r="A8" s="82"/>
      <c r="B8" s="34" t="s">
        <v>52</v>
      </c>
      <c r="C8" s="27">
        <v>100000</v>
      </c>
      <c r="D8" s="27">
        <v>100000</v>
      </c>
      <c r="E8" s="28">
        <f t="shared" si="0"/>
        <v>1</v>
      </c>
      <c r="F8" s="55" t="s">
        <v>137</v>
      </c>
      <c r="G8" s="56">
        <f t="shared" si="1"/>
        <v>0</v>
      </c>
    </row>
    <row r="9" spans="1:8" ht="85.5">
      <c r="A9" s="82"/>
      <c r="B9" s="34" t="s">
        <v>53</v>
      </c>
      <c r="C9" s="27">
        <v>90000</v>
      </c>
      <c r="D9" s="27">
        <v>90000</v>
      </c>
      <c r="E9" s="28">
        <f t="shared" si="0"/>
        <v>1</v>
      </c>
      <c r="F9" s="55" t="s">
        <v>113</v>
      </c>
      <c r="G9" s="56">
        <f t="shared" si="1"/>
        <v>0</v>
      </c>
    </row>
    <row r="10" spans="1:8" ht="49.5">
      <c r="A10" s="82"/>
      <c r="B10" s="34" t="s">
        <v>54</v>
      </c>
      <c r="C10" s="27">
        <v>70000</v>
      </c>
      <c r="D10" s="27">
        <v>70000</v>
      </c>
      <c r="E10" s="28">
        <f t="shared" si="0"/>
        <v>1</v>
      </c>
      <c r="F10" s="55" t="s">
        <v>138</v>
      </c>
      <c r="G10" s="56">
        <f t="shared" si="1"/>
        <v>0</v>
      </c>
    </row>
    <row r="11" spans="1:8" ht="57">
      <c r="A11" s="54"/>
      <c r="B11" s="51" t="s">
        <v>55</v>
      </c>
      <c r="C11" s="49">
        <v>60000</v>
      </c>
      <c r="D11" s="49">
        <v>60000</v>
      </c>
      <c r="E11" s="50">
        <f t="shared" si="0"/>
        <v>1</v>
      </c>
      <c r="F11" s="55" t="s">
        <v>56</v>
      </c>
      <c r="G11" s="56">
        <f t="shared" si="1"/>
        <v>0</v>
      </c>
    </row>
    <row r="12" spans="1:8" ht="17.25" thickBot="1">
      <c r="A12" s="29"/>
      <c r="B12" s="30" t="s">
        <v>46</v>
      </c>
      <c r="C12" s="31">
        <f>SUM(C5:C11)</f>
        <v>1000000</v>
      </c>
      <c r="D12" s="31">
        <f>SUM(D5:D11)</f>
        <v>1000000</v>
      </c>
      <c r="E12" s="32">
        <f t="shared" si="0"/>
        <v>1</v>
      </c>
      <c r="F12" s="30"/>
      <c r="G12" s="56">
        <f t="shared" si="1"/>
        <v>0</v>
      </c>
    </row>
    <row r="13" spans="1:8" ht="17.25" thickTop="1"/>
  </sheetData>
  <mergeCells count="4">
    <mergeCell ref="A1:H1"/>
    <mergeCell ref="A3:A4"/>
    <mergeCell ref="B3:F3"/>
    <mergeCell ref="A5:A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topLeftCell="A7" workbookViewId="0">
      <selection activeCell="F14" sqref="F14"/>
    </sheetView>
  </sheetViews>
  <sheetFormatPr defaultRowHeight="16.5"/>
  <cols>
    <col min="1" max="1" width="7.375" customWidth="1"/>
    <col min="2" max="2" width="28.125" customWidth="1"/>
    <col min="3" max="3" width="15.75" customWidth="1"/>
    <col min="4" max="4" width="13.875" bestFit="1" customWidth="1"/>
    <col min="5" max="5" width="15.75" customWidth="1"/>
    <col min="6" max="6" width="38.75" customWidth="1"/>
    <col min="7" max="7" width="13.875" bestFit="1" customWidth="1"/>
  </cols>
  <sheetData>
    <row r="1" spans="1:8" ht="76.5" customHeight="1">
      <c r="A1" s="80" t="str">
        <f>'105年總表'!A1</f>
        <v>臺南市新化區暨唪口里辦理
「105年度臺南市永康垃圾資源回收(焚化)場營運階段回饋金」107年6月份執行情況表</v>
      </c>
      <c r="B1" s="80"/>
      <c r="C1" s="80"/>
      <c r="D1" s="80"/>
      <c r="E1" s="80"/>
      <c r="F1" s="80"/>
      <c r="G1" s="80"/>
      <c r="H1" s="80"/>
    </row>
    <row r="2" spans="1:8" ht="17.25" thickBot="1">
      <c r="A2" t="str">
        <f>'105年總表'!A2</f>
        <v>製表日期：107年7月2日</v>
      </c>
    </row>
    <row r="3" spans="1:8" ht="17.25" customHeight="1" thickTop="1">
      <c r="A3" s="77" t="s">
        <v>36</v>
      </c>
      <c r="B3" s="79" t="s">
        <v>37</v>
      </c>
      <c r="C3" s="79"/>
      <c r="D3" s="79"/>
      <c r="E3" s="79"/>
      <c r="F3" s="79"/>
      <c r="G3" s="20"/>
    </row>
    <row r="4" spans="1:8">
      <c r="A4" s="78"/>
      <c r="B4" s="21" t="s">
        <v>38</v>
      </c>
      <c r="C4" s="22" t="s">
        <v>39</v>
      </c>
      <c r="D4" s="22" t="s">
        <v>40</v>
      </c>
      <c r="E4" s="23" t="s">
        <v>41</v>
      </c>
      <c r="F4" s="21" t="s">
        <v>42</v>
      </c>
      <c r="G4" s="24" t="s">
        <v>103</v>
      </c>
    </row>
    <row r="5" spans="1:8" ht="49.5">
      <c r="A5" s="81" t="s">
        <v>57</v>
      </c>
      <c r="B5" s="34" t="s">
        <v>106</v>
      </c>
      <c r="C5" s="27">
        <v>550000</v>
      </c>
      <c r="D5" s="27">
        <v>566309</v>
      </c>
      <c r="E5" s="28">
        <f t="shared" ref="E5:E15" si="0">D5/C5</f>
        <v>1.0296527272727272</v>
      </c>
      <c r="F5" s="55" t="s">
        <v>107</v>
      </c>
      <c r="G5" s="56">
        <f>C5-D5</f>
        <v>-16309</v>
      </c>
    </row>
    <row r="6" spans="1:8" ht="71.25">
      <c r="A6" s="82"/>
      <c r="B6" s="34" t="s">
        <v>58</v>
      </c>
      <c r="C6" s="27">
        <v>50000</v>
      </c>
      <c r="D6" s="57">
        <v>50000</v>
      </c>
      <c r="E6" s="28">
        <f t="shared" si="0"/>
        <v>1</v>
      </c>
      <c r="F6" s="55" t="s">
        <v>125</v>
      </c>
      <c r="G6" s="56">
        <f t="shared" ref="G6:G14" si="1">C6-D6</f>
        <v>0</v>
      </c>
    </row>
    <row r="7" spans="1:8" ht="57">
      <c r="A7" s="82"/>
      <c r="B7" s="34" t="s">
        <v>114</v>
      </c>
      <c r="C7" s="27">
        <v>50000</v>
      </c>
      <c r="D7" s="57">
        <v>38680</v>
      </c>
      <c r="E7" s="28">
        <f t="shared" si="0"/>
        <v>0.77359999999999995</v>
      </c>
      <c r="F7" s="55" t="s">
        <v>124</v>
      </c>
      <c r="G7" s="56">
        <f t="shared" si="1"/>
        <v>11320</v>
      </c>
    </row>
    <row r="8" spans="1:8" ht="33">
      <c r="A8" s="82"/>
      <c r="B8" s="34" t="s">
        <v>59</v>
      </c>
      <c r="C8" s="27">
        <v>60000</v>
      </c>
      <c r="D8" s="27">
        <v>60000</v>
      </c>
      <c r="E8" s="28">
        <f t="shared" si="0"/>
        <v>1</v>
      </c>
      <c r="F8" s="55" t="s">
        <v>108</v>
      </c>
      <c r="G8" s="56">
        <f t="shared" si="1"/>
        <v>0</v>
      </c>
    </row>
    <row r="9" spans="1:8" ht="49.5">
      <c r="A9" s="82"/>
      <c r="B9" s="34" t="s">
        <v>60</v>
      </c>
      <c r="C9" s="27">
        <v>80000</v>
      </c>
      <c r="D9" s="27">
        <v>80000</v>
      </c>
      <c r="E9" s="28">
        <f t="shared" si="0"/>
        <v>1</v>
      </c>
      <c r="F9" s="55" t="s">
        <v>109</v>
      </c>
      <c r="G9" s="56">
        <f t="shared" si="1"/>
        <v>0</v>
      </c>
    </row>
    <row r="10" spans="1:8" ht="49.5">
      <c r="A10" s="82"/>
      <c r="B10" s="34" t="s">
        <v>61</v>
      </c>
      <c r="C10" s="27">
        <v>60000</v>
      </c>
      <c r="D10" s="57">
        <v>60000</v>
      </c>
      <c r="E10" s="28">
        <f t="shared" si="0"/>
        <v>1</v>
      </c>
      <c r="F10" s="55" t="s">
        <v>110</v>
      </c>
      <c r="G10" s="56">
        <f t="shared" si="1"/>
        <v>0</v>
      </c>
    </row>
    <row r="11" spans="1:8" ht="33">
      <c r="A11" s="82"/>
      <c r="B11" s="34" t="s">
        <v>62</v>
      </c>
      <c r="C11" s="27">
        <v>100000</v>
      </c>
      <c r="D11" s="27">
        <v>99600</v>
      </c>
      <c r="E11" s="28">
        <f t="shared" si="0"/>
        <v>0.996</v>
      </c>
      <c r="F11" s="55" t="s">
        <v>139</v>
      </c>
      <c r="G11" s="56">
        <f t="shared" si="1"/>
        <v>400</v>
      </c>
    </row>
    <row r="12" spans="1:8" ht="185.25">
      <c r="A12" s="82"/>
      <c r="B12" s="34" t="s">
        <v>63</v>
      </c>
      <c r="C12" s="27">
        <v>50000</v>
      </c>
      <c r="D12" s="27">
        <v>27354</v>
      </c>
      <c r="E12" s="28">
        <f t="shared" si="0"/>
        <v>0.54708000000000001</v>
      </c>
      <c r="F12" s="55" t="s">
        <v>152</v>
      </c>
      <c r="G12" s="56">
        <f t="shared" si="1"/>
        <v>22646</v>
      </c>
    </row>
    <row r="13" spans="1:8">
      <c r="A13" s="83"/>
      <c r="B13" s="35" t="s">
        <v>46</v>
      </c>
      <c r="C13" s="27">
        <f>SUM(C5:C12)</f>
        <v>1000000</v>
      </c>
      <c r="D13" s="27">
        <f>SUM(D5:D12)</f>
        <v>981943</v>
      </c>
      <c r="E13" s="28">
        <f t="shared" si="0"/>
        <v>0.98194300000000001</v>
      </c>
      <c r="F13" s="55"/>
      <c r="G13" s="56">
        <f t="shared" si="1"/>
        <v>18057</v>
      </c>
    </row>
    <row r="14" spans="1:8" ht="148.5">
      <c r="A14" s="36" t="s">
        <v>64</v>
      </c>
      <c r="B14" s="37" t="s">
        <v>65</v>
      </c>
      <c r="C14" s="27">
        <v>1799658</v>
      </c>
      <c r="D14" s="27">
        <v>1620872</v>
      </c>
      <c r="E14" s="28">
        <f t="shared" si="0"/>
        <v>0.90065556900255495</v>
      </c>
      <c r="F14" s="69" t="s">
        <v>153</v>
      </c>
      <c r="G14" s="56">
        <f t="shared" si="1"/>
        <v>178786</v>
      </c>
    </row>
    <row r="15" spans="1:8" ht="17.25" thickBot="1">
      <c r="A15" s="41"/>
      <c r="B15" s="30" t="s">
        <v>46</v>
      </c>
      <c r="C15" s="31">
        <f>C14</f>
        <v>1799658</v>
      </c>
      <c r="D15" s="31">
        <f>D14</f>
        <v>1620872</v>
      </c>
      <c r="E15" s="32">
        <f t="shared" si="0"/>
        <v>0.90065556900255495</v>
      </c>
      <c r="F15" s="30"/>
      <c r="G15" s="56">
        <f t="shared" ref="G15" si="2">C15-D15</f>
        <v>178786</v>
      </c>
    </row>
    <row r="16" spans="1:8" ht="17.25" thickTop="1"/>
  </sheetData>
  <mergeCells count="4">
    <mergeCell ref="A1:H1"/>
    <mergeCell ref="A3:A4"/>
    <mergeCell ref="B3:F3"/>
    <mergeCell ref="A5:A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E19" sqref="D16:E19"/>
    </sheetView>
  </sheetViews>
  <sheetFormatPr defaultRowHeight="16.5"/>
  <cols>
    <col min="1" max="1" width="7.375" customWidth="1"/>
    <col min="2" max="2" width="26" customWidth="1"/>
    <col min="3" max="5" width="15.75" customWidth="1"/>
    <col min="6" max="6" width="36.75" customWidth="1"/>
    <col min="7" max="7" width="11.25" customWidth="1"/>
  </cols>
  <sheetData>
    <row r="1" spans="1:8" ht="84" customHeight="1">
      <c r="A1" s="80" t="str">
        <f>'105年總表'!A1</f>
        <v>臺南市新化區暨唪口里辦理
「105年度臺南市永康垃圾資源回收(焚化)場營運階段回饋金」107年6月份執行情況表</v>
      </c>
      <c r="B1" s="80"/>
      <c r="C1" s="80"/>
      <c r="D1" s="80"/>
      <c r="E1" s="80"/>
      <c r="F1" s="80"/>
      <c r="G1" s="80"/>
      <c r="H1" s="80"/>
    </row>
    <row r="2" spans="1:8" ht="17.25" thickBot="1">
      <c r="A2" t="str">
        <f>'105年總表'!A2</f>
        <v>製表日期：107年7月2日</v>
      </c>
    </row>
    <row r="3" spans="1:8" ht="17.25" thickTop="1">
      <c r="A3" s="77" t="s">
        <v>16</v>
      </c>
      <c r="B3" s="79" t="s">
        <v>17</v>
      </c>
      <c r="C3" s="79"/>
      <c r="D3" s="79"/>
      <c r="E3" s="79"/>
      <c r="F3" s="79"/>
      <c r="G3" s="20"/>
    </row>
    <row r="4" spans="1:8">
      <c r="A4" s="78"/>
      <c r="B4" s="21" t="s">
        <v>18</v>
      </c>
      <c r="C4" s="22" t="s">
        <v>19</v>
      </c>
      <c r="D4" s="22" t="s">
        <v>20</v>
      </c>
      <c r="E4" s="23" t="s">
        <v>21</v>
      </c>
      <c r="F4" s="21" t="s">
        <v>22</v>
      </c>
      <c r="G4" s="24" t="s">
        <v>103</v>
      </c>
    </row>
    <row r="5" spans="1:8" ht="81" customHeight="1">
      <c r="A5" s="33" t="s">
        <v>26</v>
      </c>
      <c r="B5" s="34" t="s">
        <v>27</v>
      </c>
      <c r="C5" s="27">
        <v>2799658</v>
      </c>
      <c r="D5" s="27">
        <v>2799658</v>
      </c>
      <c r="E5" s="28">
        <f>D5/C5</f>
        <v>1</v>
      </c>
      <c r="F5" s="70" t="s">
        <v>105</v>
      </c>
      <c r="G5" s="64">
        <f>C5-D5</f>
        <v>0</v>
      </c>
    </row>
    <row r="6" spans="1:8" ht="17.25" thickBot="1">
      <c r="A6" s="29"/>
      <c r="B6" s="30" t="s">
        <v>25</v>
      </c>
      <c r="C6" s="31">
        <f>SUM(C5:C5)</f>
        <v>2799658</v>
      </c>
      <c r="D6" s="31">
        <f>SUM(D5)</f>
        <v>2799658</v>
      </c>
      <c r="E6" s="32">
        <f>D6/C6</f>
        <v>1</v>
      </c>
      <c r="F6" s="30"/>
      <c r="G6" s="68">
        <f>G5</f>
        <v>0</v>
      </c>
    </row>
    <row r="7" spans="1:8" ht="17.25" thickTop="1"/>
  </sheetData>
  <mergeCells count="3">
    <mergeCell ref="A1:H1"/>
    <mergeCell ref="A3:A4"/>
    <mergeCell ref="B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topLeftCell="A7" workbookViewId="0">
      <selection activeCell="F5" sqref="F5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1.625" bestFit="1" customWidth="1"/>
  </cols>
  <sheetData>
    <row r="1" spans="1:8" ht="76.5" customHeight="1">
      <c r="A1" s="80" t="str">
        <f>'105年總表'!A1</f>
        <v>臺南市新化區暨唪口里辦理
「105年度臺南市永康垃圾資源回收(焚化)場營運階段回饋金」107年6月份執行情況表</v>
      </c>
      <c r="B1" s="80"/>
      <c r="C1" s="80"/>
      <c r="D1" s="80"/>
      <c r="E1" s="80"/>
      <c r="F1" s="80"/>
      <c r="G1" s="80"/>
      <c r="H1" s="80"/>
    </row>
    <row r="2" spans="1:8" ht="17.25" thickBot="1">
      <c r="A2" t="str">
        <f>'105年總表'!A2</f>
        <v>製表日期：107年7月2日</v>
      </c>
    </row>
    <row r="3" spans="1:8" ht="17.25" customHeight="1" thickTop="1">
      <c r="A3" s="77" t="s">
        <v>36</v>
      </c>
      <c r="B3" s="84" t="s">
        <v>37</v>
      </c>
      <c r="C3" s="85"/>
      <c r="D3" s="85"/>
      <c r="E3" s="85"/>
      <c r="F3" s="85"/>
      <c r="G3" s="86"/>
    </row>
    <row r="4" spans="1:8">
      <c r="A4" s="78"/>
      <c r="B4" s="21" t="s">
        <v>38</v>
      </c>
      <c r="C4" s="22" t="s">
        <v>39</v>
      </c>
      <c r="D4" s="22" t="s">
        <v>40</v>
      </c>
      <c r="E4" s="23" t="s">
        <v>41</v>
      </c>
      <c r="F4" s="38" t="s">
        <v>42</v>
      </c>
      <c r="G4" s="24" t="s">
        <v>103</v>
      </c>
    </row>
    <row r="5" spans="1:8" ht="114">
      <c r="A5" s="81" t="s">
        <v>66</v>
      </c>
      <c r="B5" s="39" t="s">
        <v>67</v>
      </c>
      <c r="C5" s="27">
        <v>200000</v>
      </c>
      <c r="D5" s="27">
        <v>91551</v>
      </c>
      <c r="E5" s="28">
        <f t="shared" ref="E5:E15" si="0">D5/C5</f>
        <v>0.45775500000000002</v>
      </c>
      <c r="F5" s="59" t="s">
        <v>146</v>
      </c>
      <c r="G5" s="56">
        <f>C5-D5</f>
        <v>108449</v>
      </c>
    </row>
    <row r="6" spans="1:8" ht="85.5">
      <c r="A6" s="82"/>
      <c r="B6" s="39" t="s">
        <v>68</v>
      </c>
      <c r="C6" s="27">
        <v>120000</v>
      </c>
      <c r="D6" s="27">
        <v>117191</v>
      </c>
      <c r="E6" s="28">
        <f t="shared" si="0"/>
        <v>0.97659166666666664</v>
      </c>
      <c r="F6" s="55" t="s">
        <v>111</v>
      </c>
      <c r="G6" s="56">
        <f t="shared" ref="G6:G8" si="1">C6-D6</f>
        <v>2809</v>
      </c>
    </row>
    <row r="7" spans="1:8" ht="142.5">
      <c r="A7" s="82"/>
      <c r="B7" s="39" t="s">
        <v>69</v>
      </c>
      <c r="C7" s="27">
        <v>102000</v>
      </c>
      <c r="D7" s="27">
        <v>100802</v>
      </c>
      <c r="E7" s="28">
        <f t="shared" si="0"/>
        <v>0.98825490196078436</v>
      </c>
      <c r="F7" s="55" t="s">
        <v>115</v>
      </c>
      <c r="G7" s="56">
        <f t="shared" si="1"/>
        <v>1198</v>
      </c>
    </row>
    <row r="8" spans="1:8" ht="57">
      <c r="A8" s="82"/>
      <c r="B8" s="39" t="s">
        <v>70</v>
      </c>
      <c r="C8" s="27">
        <v>250000</v>
      </c>
      <c r="D8" s="57">
        <v>250000</v>
      </c>
      <c r="E8" s="28">
        <f t="shared" si="0"/>
        <v>1</v>
      </c>
      <c r="F8" s="59" t="s">
        <v>116</v>
      </c>
      <c r="G8" s="56">
        <f t="shared" si="1"/>
        <v>0</v>
      </c>
    </row>
    <row r="9" spans="1:8" ht="33">
      <c r="A9" s="82"/>
      <c r="B9" s="39" t="s">
        <v>71</v>
      </c>
      <c r="C9" s="27">
        <v>60000</v>
      </c>
      <c r="D9" s="57">
        <v>60000</v>
      </c>
      <c r="E9" s="28">
        <f t="shared" si="0"/>
        <v>1</v>
      </c>
      <c r="F9" s="55" t="s">
        <v>117</v>
      </c>
      <c r="G9" s="56">
        <f t="shared" ref="G9:G15" si="2">C9-D9</f>
        <v>0</v>
      </c>
    </row>
    <row r="10" spans="1:8" ht="57">
      <c r="A10" s="82"/>
      <c r="B10" s="39" t="s">
        <v>72</v>
      </c>
      <c r="C10" s="27">
        <v>80000</v>
      </c>
      <c r="D10" s="27">
        <v>80000</v>
      </c>
      <c r="E10" s="28">
        <f t="shared" si="0"/>
        <v>1</v>
      </c>
      <c r="F10" s="59" t="s">
        <v>118</v>
      </c>
      <c r="G10" s="56">
        <f t="shared" si="2"/>
        <v>0</v>
      </c>
    </row>
    <row r="11" spans="1:8" ht="33">
      <c r="A11" s="82"/>
      <c r="B11" s="39" t="s">
        <v>73</v>
      </c>
      <c r="C11" s="27">
        <v>60000</v>
      </c>
      <c r="D11" s="27">
        <v>60000</v>
      </c>
      <c r="E11" s="28">
        <f t="shared" si="0"/>
        <v>1</v>
      </c>
      <c r="F11" s="59" t="s">
        <v>119</v>
      </c>
      <c r="G11" s="56">
        <f t="shared" si="2"/>
        <v>0</v>
      </c>
    </row>
    <row r="12" spans="1:8" ht="33">
      <c r="A12" s="82"/>
      <c r="B12" s="48" t="s">
        <v>74</v>
      </c>
      <c r="C12" s="49">
        <v>60000</v>
      </c>
      <c r="D12" s="49">
        <v>60000</v>
      </c>
      <c r="E12" s="50">
        <f t="shared" si="0"/>
        <v>1</v>
      </c>
      <c r="F12" s="67" t="s">
        <v>120</v>
      </c>
      <c r="G12" s="56">
        <f t="shared" si="2"/>
        <v>0</v>
      </c>
    </row>
    <row r="13" spans="1:8" ht="33">
      <c r="A13" s="82"/>
      <c r="B13" s="48" t="s">
        <v>75</v>
      </c>
      <c r="C13" s="49">
        <v>30000</v>
      </c>
      <c r="D13" s="49">
        <v>30000</v>
      </c>
      <c r="E13" s="50">
        <f t="shared" si="0"/>
        <v>1</v>
      </c>
      <c r="F13" s="67" t="s">
        <v>121</v>
      </c>
      <c r="G13" s="56">
        <f t="shared" si="2"/>
        <v>0</v>
      </c>
    </row>
    <row r="14" spans="1:8" ht="33">
      <c r="A14" s="83"/>
      <c r="B14" s="48" t="s">
        <v>76</v>
      </c>
      <c r="C14" s="49">
        <v>38000</v>
      </c>
      <c r="D14" s="49">
        <v>38000</v>
      </c>
      <c r="E14" s="50">
        <f t="shared" si="0"/>
        <v>1</v>
      </c>
      <c r="F14" s="67" t="s">
        <v>122</v>
      </c>
      <c r="G14" s="56">
        <f t="shared" si="2"/>
        <v>0</v>
      </c>
    </row>
    <row r="15" spans="1:8" ht="17.25" thickBot="1">
      <c r="A15" s="29"/>
      <c r="B15" s="30" t="s">
        <v>46</v>
      </c>
      <c r="C15" s="31">
        <f>SUM(C5:C14)</f>
        <v>1000000</v>
      </c>
      <c r="D15" s="31">
        <f>SUM(D5:D14)</f>
        <v>887544</v>
      </c>
      <c r="E15" s="32">
        <f t="shared" si="0"/>
        <v>0.887544</v>
      </c>
      <c r="F15" s="40"/>
      <c r="G15" s="56">
        <f t="shared" si="2"/>
        <v>112456</v>
      </c>
    </row>
    <row r="16" spans="1:8" ht="17.25" thickTop="1"/>
  </sheetData>
  <mergeCells count="4">
    <mergeCell ref="A1:H1"/>
    <mergeCell ref="A3:A4"/>
    <mergeCell ref="B3:G3"/>
    <mergeCell ref="A5:A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topLeftCell="A10" workbookViewId="0">
      <selection activeCell="I8" sqref="I8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1.625" bestFit="1" customWidth="1"/>
  </cols>
  <sheetData>
    <row r="1" spans="1:7" ht="81" customHeight="1">
      <c r="A1" s="80" t="str">
        <f>'105年總表'!A1</f>
        <v>臺南市新化區暨唪口里辦理
「105年度臺南市永康垃圾資源回收(焚化)場營運階段回饋金」107年6月份執行情況表</v>
      </c>
      <c r="B1" s="80"/>
      <c r="C1" s="80"/>
      <c r="D1" s="80"/>
      <c r="E1" s="80"/>
      <c r="F1" s="80"/>
      <c r="G1" s="80"/>
    </row>
    <row r="2" spans="1:7" ht="17.25" thickBot="1">
      <c r="A2" t="str">
        <f>'105年總表'!A2</f>
        <v>製表日期：107年7月2日</v>
      </c>
    </row>
    <row r="3" spans="1:7" ht="17.25" customHeight="1" thickTop="1">
      <c r="A3" s="77" t="s">
        <v>36</v>
      </c>
      <c r="B3" s="79" t="s">
        <v>37</v>
      </c>
      <c r="C3" s="79"/>
      <c r="D3" s="79"/>
      <c r="E3" s="79"/>
      <c r="F3" s="87"/>
      <c r="G3" s="42"/>
    </row>
    <row r="4" spans="1:7">
      <c r="A4" s="78"/>
      <c r="B4" s="21" t="s">
        <v>38</v>
      </c>
      <c r="C4" s="22" t="s">
        <v>39</v>
      </c>
      <c r="D4" s="22" t="s">
        <v>40</v>
      </c>
      <c r="E4" s="23" t="s">
        <v>41</v>
      </c>
      <c r="F4" s="73" t="s">
        <v>22</v>
      </c>
      <c r="G4" s="24" t="s">
        <v>103</v>
      </c>
    </row>
    <row r="5" spans="1:7" ht="33" customHeight="1">
      <c r="A5" s="81" t="s">
        <v>77</v>
      </c>
      <c r="B5" s="39" t="s">
        <v>78</v>
      </c>
      <c r="C5" s="27">
        <v>560000</v>
      </c>
      <c r="D5" s="27">
        <v>560000</v>
      </c>
      <c r="E5" s="28">
        <f t="shared" ref="E5:E13" si="0">D5/C5</f>
        <v>1</v>
      </c>
      <c r="F5" s="55" t="s">
        <v>144</v>
      </c>
      <c r="G5" s="56">
        <f>C5-D5</f>
        <v>0</v>
      </c>
    </row>
    <row r="6" spans="1:7" ht="85.5">
      <c r="A6" s="82"/>
      <c r="B6" s="39" t="s">
        <v>79</v>
      </c>
      <c r="C6" s="27">
        <v>50000</v>
      </c>
      <c r="D6" s="27">
        <v>21000</v>
      </c>
      <c r="E6" s="28">
        <f t="shared" si="0"/>
        <v>0.42</v>
      </c>
      <c r="F6" s="55" t="s">
        <v>148</v>
      </c>
      <c r="G6" s="56">
        <f t="shared" ref="G6:G13" si="1">C6-D6</f>
        <v>29000</v>
      </c>
    </row>
    <row r="7" spans="1:7" ht="42.75">
      <c r="A7" s="82"/>
      <c r="B7" s="39" t="s">
        <v>80</v>
      </c>
      <c r="C7" s="27">
        <v>70000</v>
      </c>
      <c r="D7" s="27">
        <v>70000</v>
      </c>
      <c r="E7" s="28">
        <f t="shared" si="0"/>
        <v>1</v>
      </c>
      <c r="F7" s="55" t="s">
        <v>126</v>
      </c>
      <c r="G7" s="56">
        <f t="shared" si="1"/>
        <v>0</v>
      </c>
    </row>
    <row r="8" spans="1:7" ht="49.5">
      <c r="A8" s="82"/>
      <c r="B8" s="39" t="s">
        <v>81</v>
      </c>
      <c r="C8" s="27">
        <v>70000</v>
      </c>
      <c r="D8" s="27">
        <v>70000</v>
      </c>
      <c r="E8" s="28">
        <f t="shared" si="0"/>
        <v>1</v>
      </c>
      <c r="F8" s="55" t="s">
        <v>140</v>
      </c>
      <c r="G8" s="56">
        <f t="shared" si="1"/>
        <v>0</v>
      </c>
    </row>
    <row r="9" spans="1:7" ht="33">
      <c r="A9" s="82"/>
      <c r="B9" s="39" t="s">
        <v>82</v>
      </c>
      <c r="C9" s="27">
        <v>20000</v>
      </c>
      <c r="D9" s="57"/>
      <c r="E9" s="28">
        <f t="shared" si="0"/>
        <v>0</v>
      </c>
      <c r="F9" s="55"/>
      <c r="G9" s="56">
        <f t="shared" si="1"/>
        <v>20000</v>
      </c>
    </row>
    <row r="10" spans="1:7" ht="57">
      <c r="A10" s="82"/>
      <c r="B10" s="39" t="s">
        <v>83</v>
      </c>
      <c r="C10" s="27">
        <v>90000</v>
      </c>
      <c r="D10" s="57">
        <v>90000</v>
      </c>
      <c r="E10" s="28">
        <f t="shared" si="0"/>
        <v>1</v>
      </c>
      <c r="F10" s="55" t="s">
        <v>142</v>
      </c>
      <c r="G10" s="56">
        <f t="shared" si="1"/>
        <v>0</v>
      </c>
    </row>
    <row r="11" spans="1:7" ht="49.5">
      <c r="A11" s="54"/>
      <c r="B11" s="39" t="s">
        <v>84</v>
      </c>
      <c r="C11" s="27">
        <v>90000</v>
      </c>
      <c r="D11" s="57">
        <v>60000</v>
      </c>
      <c r="E11" s="28">
        <f t="shared" si="0"/>
        <v>0.66666666666666663</v>
      </c>
      <c r="F11" s="55" t="s">
        <v>123</v>
      </c>
      <c r="G11" s="56">
        <f t="shared" si="1"/>
        <v>30000</v>
      </c>
    </row>
    <row r="12" spans="1:7" ht="85.5">
      <c r="A12" s="54"/>
      <c r="B12" s="48" t="s">
        <v>85</v>
      </c>
      <c r="C12" s="49">
        <v>50000</v>
      </c>
      <c r="D12" s="60">
        <v>50000</v>
      </c>
      <c r="E12" s="50">
        <f t="shared" si="0"/>
        <v>1</v>
      </c>
      <c r="F12" s="61" t="s">
        <v>145</v>
      </c>
      <c r="G12" s="56">
        <f t="shared" si="1"/>
        <v>0</v>
      </c>
    </row>
    <row r="13" spans="1:7" ht="30.75" customHeight="1" thickBot="1">
      <c r="A13" s="29"/>
      <c r="B13" s="30" t="s">
        <v>46</v>
      </c>
      <c r="C13" s="31">
        <f>SUM(C5:C12)</f>
        <v>1000000</v>
      </c>
      <c r="D13" s="31">
        <f>SUM(D5:D12)</f>
        <v>921000</v>
      </c>
      <c r="E13" s="32">
        <f t="shared" si="0"/>
        <v>0.92100000000000004</v>
      </c>
      <c r="F13" s="71"/>
      <c r="G13" s="56">
        <f t="shared" si="1"/>
        <v>79000</v>
      </c>
    </row>
    <row r="14" spans="1:7" ht="17.25" thickTop="1"/>
  </sheetData>
  <mergeCells count="4">
    <mergeCell ref="A1:G1"/>
    <mergeCell ref="A3:A4"/>
    <mergeCell ref="B3:F3"/>
    <mergeCell ref="A5:A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topLeftCell="A13" workbookViewId="0">
      <selection activeCell="F5" sqref="F5"/>
    </sheetView>
  </sheetViews>
  <sheetFormatPr defaultRowHeight="16.5"/>
  <cols>
    <col min="1" max="1" width="7.375" customWidth="1"/>
    <col min="2" max="2" width="23.875" customWidth="1"/>
    <col min="3" max="5" width="15.75" customWidth="1"/>
    <col min="6" max="6" width="41.75" customWidth="1"/>
    <col min="7" max="7" width="16.375" customWidth="1"/>
  </cols>
  <sheetData>
    <row r="1" spans="1:8" ht="73.5" customHeight="1">
      <c r="A1" s="80" t="str">
        <f>'105年總表'!A1</f>
        <v>臺南市新化區暨唪口里辦理
「105年度臺南市永康垃圾資源回收(焚化)場營運階段回饋金」107年6月份執行情況表</v>
      </c>
      <c r="B1" s="80"/>
      <c r="C1" s="80"/>
      <c r="D1" s="80"/>
      <c r="E1" s="80"/>
      <c r="F1" s="80"/>
      <c r="G1" s="80"/>
      <c r="H1" s="80"/>
    </row>
    <row r="2" spans="1:8" ht="17.25" thickBot="1">
      <c r="A2" t="str">
        <f>'105年總表'!A2</f>
        <v>製表日期：107年7月2日</v>
      </c>
    </row>
    <row r="3" spans="1:8" ht="17.25" customHeight="1" thickTop="1">
      <c r="A3" s="77" t="s">
        <v>36</v>
      </c>
      <c r="B3" s="79" t="s">
        <v>37</v>
      </c>
      <c r="C3" s="79"/>
      <c r="D3" s="79"/>
      <c r="E3" s="79"/>
      <c r="F3" s="79"/>
      <c r="G3" s="20"/>
    </row>
    <row r="4" spans="1:8">
      <c r="A4" s="78"/>
      <c r="B4" s="21" t="s">
        <v>38</v>
      </c>
      <c r="C4" s="22" t="s">
        <v>39</v>
      </c>
      <c r="D4" s="22" t="s">
        <v>40</v>
      </c>
      <c r="E4" s="23" t="s">
        <v>41</v>
      </c>
      <c r="F4" s="21" t="s">
        <v>42</v>
      </c>
      <c r="G4" s="24" t="s">
        <v>103</v>
      </c>
    </row>
    <row r="5" spans="1:8" ht="42.75" customHeight="1">
      <c r="A5" s="88" t="s">
        <v>86</v>
      </c>
      <c r="B5" s="34" t="s">
        <v>87</v>
      </c>
      <c r="C5" s="27">
        <v>150000</v>
      </c>
      <c r="D5" s="27">
        <v>150000</v>
      </c>
      <c r="E5" s="28">
        <f t="shared" ref="E5:E14" si="0">D5/C5</f>
        <v>1</v>
      </c>
      <c r="F5" s="43" t="s">
        <v>143</v>
      </c>
      <c r="G5" s="56">
        <f>C5-D5</f>
        <v>0</v>
      </c>
    </row>
    <row r="6" spans="1:8" ht="49.5">
      <c r="A6" s="88"/>
      <c r="B6" s="34" t="s">
        <v>88</v>
      </c>
      <c r="C6" s="27">
        <v>100000</v>
      </c>
      <c r="D6" s="57">
        <v>99680</v>
      </c>
      <c r="E6" s="28">
        <f t="shared" si="0"/>
        <v>0.99680000000000002</v>
      </c>
      <c r="F6" s="66" t="s">
        <v>141</v>
      </c>
      <c r="G6" s="56">
        <f t="shared" ref="G6:G14" si="1">C6-D6</f>
        <v>320</v>
      </c>
    </row>
    <row r="7" spans="1:8" ht="40.5" customHeight="1">
      <c r="A7" s="88"/>
      <c r="B7" s="34" t="s">
        <v>89</v>
      </c>
      <c r="C7" s="27">
        <v>70000</v>
      </c>
      <c r="D7" s="57">
        <v>65330</v>
      </c>
      <c r="E7" s="28">
        <f t="shared" si="0"/>
        <v>0.93328571428571427</v>
      </c>
      <c r="F7" s="62" t="s">
        <v>90</v>
      </c>
      <c r="G7" s="56">
        <f t="shared" si="1"/>
        <v>4670</v>
      </c>
    </row>
    <row r="8" spans="1:8" ht="252" customHeight="1">
      <c r="A8" s="88"/>
      <c r="B8" s="34" t="s">
        <v>91</v>
      </c>
      <c r="C8" s="27">
        <v>100000</v>
      </c>
      <c r="D8" s="57">
        <v>99626</v>
      </c>
      <c r="E8" s="28">
        <f t="shared" si="0"/>
        <v>0.99626000000000003</v>
      </c>
      <c r="F8" s="62" t="s">
        <v>112</v>
      </c>
      <c r="G8" s="56">
        <f t="shared" si="1"/>
        <v>374</v>
      </c>
    </row>
    <row r="9" spans="1:8" ht="45" customHeight="1">
      <c r="A9" s="88"/>
      <c r="B9" s="34" t="s">
        <v>92</v>
      </c>
      <c r="C9" s="27">
        <v>180000</v>
      </c>
      <c r="D9" s="27">
        <v>80250</v>
      </c>
      <c r="E9" s="28">
        <f t="shared" si="0"/>
        <v>0.44583333333333336</v>
      </c>
      <c r="F9" s="62" t="s">
        <v>93</v>
      </c>
      <c r="G9" s="56">
        <f t="shared" si="1"/>
        <v>99750</v>
      </c>
    </row>
    <row r="10" spans="1:8" ht="79.5" customHeight="1">
      <c r="A10" s="88"/>
      <c r="B10" s="34" t="s">
        <v>94</v>
      </c>
      <c r="C10" s="44">
        <v>160000</v>
      </c>
      <c r="D10" s="44">
        <v>160000</v>
      </c>
      <c r="E10" s="45">
        <f t="shared" si="0"/>
        <v>1</v>
      </c>
      <c r="F10" s="62" t="s">
        <v>95</v>
      </c>
      <c r="G10" s="56">
        <f t="shared" si="1"/>
        <v>0</v>
      </c>
    </row>
    <row r="11" spans="1:8" ht="80.25" customHeight="1">
      <c r="A11" s="88"/>
      <c r="B11" s="51" t="s">
        <v>96</v>
      </c>
      <c r="C11" s="52">
        <v>80000</v>
      </c>
      <c r="D11" s="52">
        <v>80000</v>
      </c>
      <c r="E11" s="53">
        <f t="shared" si="0"/>
        <v>1</v>
      </c>
      <c r="F11" s="72" t="s">
        <v>97</v>
      </c>
      <c r="G11" s="56">
        <f t="shared" si="1"/>
        <v>0</v>
      </c>
    </row>
    <row r="12" spans="1:8" ht="66">
      <c r="A12" s="88"/>
      <c r="B12" s="51" t="s">
        <v>98</v>
      </c>
      <c r="C12" s="52">
        <v>20000</v>
      </c>
      <c r="D12" s="52">
        <v>19609</v>
      </c>
      <c r="E12" s="53">
        <f t="shared" si="0"/>
        <v>0.98045000000000004</v>
      </c>
      <c r="F12" s="72" t="s">
        <v>99</v>
      </c>
      <c r="G12" s="56">
        <f t="shared" si="1"/>
        <v>391</v>
      </c>
    </row>
    <row r="13" spans="1:8" ht="66">
      <c r="A13" s="63"/>
      <c r="B13" s="51" t="s">
        <v>100</v>
      </c>
      <c r="C13" s="52">
        <v>140000</v>
      </c>
      <c r="D13" s="52">
        <v>135498</v>
      </c>
      <c r="E13" s="53">
        <f t="shared" si="0"/>
        <v>0.96784285714285712</v>
      </c>
      <c r="F13" s="72" t="s">
        <v>101</v>
      </c>
      <c r="G13" s="56">
        <f t="shared" si="1"/>
        <v>4502</v>
      </c>
    </row>
    <row r="14" spans="1:8" ht="17.25" thickBot="1">
      <c r="A14" s="35"/>
      <c r="B14" s="30" t="s">
        <v>46</v>
      </c>
      <c r="C14" s="31">
        <f>SUM(C5:C13)</f>
        <v>1000000</v>
      </c>
      <c r="D14" s="31">
        <f>SUM(D5:D13)</f>
        <v>889993</v>
      </c>
      <c r="E14" s="32">
        <f t="shared" si="0"/>
        <v>0.88999300000000003</v>
      </c>
      <c r="F14" s="71"/>
      <c r="G14" s="56">
        <f t="shared" si="1"/>
        <v>110007</v>
      </c>
    </row>
    <row r="15" spans="1:8" ht="17.25" thickTop="1"/>
  </sheetData>
  <mergeCells count="4">
    <mergeCell ref="A1:H1"/>
    <mergeCell ref="A3:A4"/>
    <mergeCell ref="B3:F3"/>
    <mergeCell ref="A5:A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105年總表</vt:lpstr>
      <vt:lpstr>105新化水電</vt:lpstr>
      <vt:lpstr>105崙頂</vt:lpstr>
      <vt:lpstr>105全興</vt:lpstr>
      <vt:lpstr>105唪口</vt:lpstr>
      <vt:lpstr>105唪口水電</vt:lpstr>
      <vt:lpstr>105北勢</vt:lpstr>
      <vt:lpstr>105協興</vt:lpstr>
      <vt:lpstr>105豐榮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Windows 使用者</cp:lastModifiedBy>
  <cp:lastPrinted>2018-04-10T06:03:35Z</cp:lastPrinted>
  <dcterms:created xsi:type="dcterms:W3CDTF">2015-12-02T01:38:50Z</dcterms:created>
  <dcterms:modified xsi:type="dcterms:W3CDTF">2018-07-02T06:04:09Z</dcterms:modified>
</cp:coreProperties>
</file>